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85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<sst xmlns="http://schemas.openxmlformats.org/spreadsheetml/2006/main" count="124" uniqueCount="30">
  <si>
    <t>рублей</t>
  </si>
  <si>
    <t>№ п/п</t>
  </si>
  <si>
    <t>Адрес</t>
  </si>
  <si>
    <t>ВСЕГО</t>
  </si>
  <si>
    <t>наименование услуги</t>
  </si>
  <si>
    <t>Услуги банка за сбор ДС</t>
  </si>
  <si>
    <t>вывоз ТБО</t>
  </si>
  <si>
    <t>аварийная служба</t>
  </si>
  <si>
    <t>уборка лестничных клеток</t>
  </si>
  <si>
    <t>уборка придомовой территории</t>
  </si>
  <si>
    <t>освещение мест общего пользования</t>
  </si>
  <si>
    <t>обслуживание электросетей</t>
  </si>
  <si>
    <t>дезинсекция и дератизация</t>
  </si>
  <si>
    <t>охрана тепловых узлов</t>
  </si>
  <si>
    <t>Расходы по управлению МКД</t>
  </si>
  <si>
    <t>сод-ние инжен.обор-ния и констр.элементов дома</t>
  </si>
  <si>
    <t>исполнитель / подрядчик</t>
  </si>
  <si>
    <t>оао байкальский банк сбербанка россии</t>
  </si>
  <si>
    <t>ооо "интранском"</t>
  </si>
  <si>
    <t>ооо "сбмонтаж"</t>
  </si>
  <si>
    <t>ооо "энергосбыт"</t>
  </si>
  <si>
    <t>ооо "дезмастер"</t>
  </si>
  <si>
    <t>ооо "желдорохрана"</t>
  </si>
  <si>
    <t>ооо укп "березовый-1"</t>
  </si>
  <si>
    <t>иркутский район</t>
  </si>
  <si>
    <t>м-н Березовый</t>
  </si>
  <si>
    <t>начислено</t>
  </si>
  <si>
    <t>оплачено</t>
  </si>
  <si>
    <t>переплата/недоимка</t>
  </si>
  <si>
    <t>Раздельные сведения о расходах в  виде платежей за содержание многоквартирного дома за 2011год (Форма 731-5)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</si>
</sst>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9"/>
      <name val="Times New Roman"/>
      <family val="1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2" borderId="2" xfId="17" applyNumberFormat="1" applyFont="1" applyFill="1" applyBorder="1" applyAlignment="1">
      <alignment horizontal="center" vertical="center" wrapText="1"/>
      <protection/>
    </xf>
    <xf numFmtId="0" fontId="3" fillId="2" borderId="3" xfId="17" applyNumberFormat="1" applyFont="1" applyFill="1" applyBorder="1" applyAlignment="1">
      <alignment horizontal="center" vertical="center" wrapText="1"/>
      <protection/>
    </xf>
    <xf numFmtId="0" fontId="3" fillId="2" borderId="4" xfId="17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/>
    </xf>
    <xf numFmtId="0" fontId="3" fillId="2" borderId="1" xfId="17" applyNumberFormat="1" applyFont="1" applyFill="1" applyBorder="1" applyAlignment="1">
      <alignment horizontal="center" vertical="center" wrapText="1"/>
      <protection/>
    </xf>
    <xf numFmtId="0" fontId="3" fillId="2" borderId="6" xfId="17" applyNumberFormat="1" applyFont="1" applyFill="1" applyBorder="1" applyAlignment="1">
      <alignment horizontal="center" vertical="top" wrapText="1"/>
      <protection/>
    </xf>
    <xf numFmtId="0" fontId="3" fillId="2" borderId="7" xfId="17" applyNumberFormat="1" applyFont="1" applyFill="1" applyBorder="1" applyAlignment="1">
      <alignment horizontal="center" vertical="top" wrapText="1"/>
      <protection/>
    </xf>
    <xf numFmtId="0" fontId="3" fillId="2" borderId="8" xfId="17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3" fillId="2" borderId="10" xfId="17" applyNumberFormat="1" applyFont="1" applyFill="1" applyBorder="1" applyAlignment="1">
      <alignment horizontal="center" vertical="center" wrapText="1"/>
      <protection/>
    </xf>
    <xf numFmtId="0" fontId="3" fillId="2" borderId="11" xfId="17" applyNumberFormat="1" applyFont="1" applyFill="1" applyBorder="1" applyAlignment="1">
      <alignment horizontal="center" vertical="center" wrapText="1"/>
      <protection/>
    </xf>
    <xf numFmtId="0" fontId="3" fillId="2" borderId="12" xfId="17" applyNumberFormat="1" applyFont="1" applyFill="1" applyBorder="1" applyAlignment="1">
      <alignment horizontal="center" vertical="center" wrapText="1"/>
      <protection/>
    </xf>
    <xf numFmtId="0" fontId="3" fillId="2" borderId="9" xfId="17" applyNumberFormat="1" applyFont="1" applyFill="1" applyBorder="1" applyAlignment="1">
      <alignment horizontal="center" vertical="center" wrapText="1"/>
      <protection/>
    </xf>
    <xf numFmtId="0" fontId="5" fillId="2" borderId="5" xfId="17" applyNumberFormat="1" applyFont="1" applyFill="1" applyBorder="1" applyAlignment="1">
      <alignment horizontal="center" vertical="center" wrapText="1"/>
      <protection/>
    </xf>
    <xf numFmtId="0" fontId="3" fillId="2" borderId="5" xfId="17" applyNumberFormat="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2" borderId="5" xfId="17" applyNumberFormat="1" applyFont="1" applyFill="1" applyBorder="1" applyAlignment="1">
      <alignment horizontal="center" vertical="top" wrapText="1"/>
      <protection/>
    </xf>
    <xf numFmtId="0" fontId="3" fillId="2" borderId="5" xfId="17" applyNumberFormat="1" applyFont="1" applyFill="1" applyBorder="1" applyAlignment="1">
      <alignment horizontal="left" vertical="top" wrapText="1"/>
      <protection/>
    </xf>
    <xf numFmtId="4" fontId="3" fillId="2" borderId="5" xfId="17" applyNumberFormat="1" applyFont="1" applyFill="1" applyBorder="1" applyAlignment="1">
      <alignment horizontal="center" vertical="top" wrapText="1"/>
      <protection/>
    </xf>
    <xf numFmtId="0" fontId="3" fillId="2" borderId="13" xfId="17" applyNumberFormat="1" applyFont="1" applyFill="1" applyBorder="1" applyAlignment="1">
      <alignment horizontal="center" vertical="center" wrapText="1"/>
      <protection/>
    </xf>
    <xf numFmtId="4" fontId="3" fillId="2" borderId="5" xfId="17" applyNumberFormat="1" applyFont="1" applyFill="1" applyBorder="1" applyAlignment="1">
      <alignment horizontal="center" vertical="center" wrapText="1"/>
      <protection/>
    </xf>
    <xf numFmtId="0" fontId="4" fillId="0" borderId="0" xfId="17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17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workbookViewId="0" topLeftCell="A1">
      <selection activeCell="K71" sqref="K71"/>
    </sheetView>
  </sheetViews>
  <sheetFormatPr defaultColWidth="9.00390625" defaultRowHeight="12.75"/>
  <cols>
    <col min="1" max="1" width="5.00390625" style="2" customWidth="1"/>
    <col min="2" max="2" width="14.125" style="3" customWidth="1"/>
    <col min="3" max="3" width="13.375" style="3" customWidth="1"/>
    <col min="4" max="4" width="5.125" style="4" customWidth="1"/>
    <col min="5" max="5" width="11.00390625" style="3" customWidth="1"/>
    <col min="6" max="6" width="11.25390625" style="4" customWidth="1"/>
    <col min="7" max="7" width="13.25390625" style="4" customWidth="1"/>
    <col min="8" max="8" width="12.625" style="4" customWidth="1"/>
    <col min="9" max="11" width="11.25390625" style="4" customWidth="1"/>
    <col min="12" max="13" width="12.375" style="4" customWidth="1"/>
    <col min="14" max="14" width="13.75390625" style="4" customWidth="1"/>
    <col min="15" max="15" width="11.25390625" style="4" customWidth="1"/>
    <col min="16" max="16" width="13.125" style="4" customWidth="1"/>
    <col min="17" max="17" width="14.75390625" style="4" customWidth="1"/>
    <col min="18" max="16384" width="9.125" style="2" customWidth="1"/>
  </cols>
  <sheetData>
    <row r="1" spans="1:17" ht="1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2.75">
      <c r="Q2" s="4" t="s">
        <v>0</v>
      </c>
    </row>
    <row r="3" spans="1:17" s="14" customFormat="1" ht="22.5" customHeight="1">
      <c r="A3" s="5" t="s">
        <v>1</v>
      </c>
      <c r="B3" s="6" t="s">
        <v>2</v>
      </c>
      <c r="C3" s="7"/>
      <c r="D3" s="8"/>
      <c r="E3" s="9"/>
      <c r="F3" s="10" t="s">
        <v>3</v>
      </c>
      <c r="G3" s="11" t="s">
        <v>4</v>
      </c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s="22" customFormat="1" ht="49.5" customHeight="1">
      <c r="A4" s="15"/>
      <c r="B4" s="16"/>
      <c r="C4" s="17"/>
      <c r="D4" s="18"/>
      <c r="E4" s="9"/>
      <c r="F4" s="19"/>
      <c r="G4" s="20" t="s">
        <v>5</v>
      </c>
      <c r="H4" s="20" t="s">
        <v>6</v>
      </c>
      <c r="I4" s="20" t="s">
        <v>7</v>
      </c>
      <c r="J4" s="20" t="s">
        <v>8</v>
      </c>
      <c r="K4" s="20" t="s">
        <v>9</v>
      </c>
      <c r="L4" s="20" t="s">
        <v>10</v>
      </c>
      <c r="M4" s="20" t="s">
        <v>11</v>
      </c>
      <c r="N4" s="20" t="s">
        <v>12</v>
      </c>
      <c r="O4" s="20" t="s">
        <v>13</v>
      </c>
      <c r="P4" s="20" t="s">
        <v>14</v>
      </c>
      <c r="Q4" s="21" t="s">
        <v>15</v>
      </c>
    </row>
    <row r="5" spans="1:17" s="22" customFormat="1" ht="37.5" customHeight="1">
      <c r="A5" s="23" t="s">
        <v>16</v>
      </c>
      <c r="B5" s="24"/>
      <c r="C5" s="24"/>
      <c r="D5" s="24"/>
      <c r="E5" s="24"/>
      <c r="F5" s="25"/>
      <c r="G5" s="21" t="s">
        <v>17</v>
      </c>
      <c r="H5" s="26" t="s">
        <v>18</v>
      </c>
      <c r="I5" s="26" t="s">
        <v>19</v>
      </c>
      <c r="J5" s="26" t="s">
        <v>19</v>
      </c>
      <c r="K5" s="26" t="s">
        <v>19</v>
      </c>
      <c r="L5" s="26" t="s">
        <v>20</v>
      </c>
      <c r="M5" s="26" t="s">
        <v>19</v>
      </c>
      <c r="N5" s="26" t="s">
        <v>21</v>
      </c>
      <c r="O5" s="26" t="s">
        <v>22</v>
      </c>
      <c r="P5" s="26" t="s">
        <v>23</v>
      </c>
      <c r="Q5" s="20" t="s">
        <v>19</v>
      </c>
    </row>
    <row r="6" spans="1:17" ht="12.75">
      <c r="A6" s="10">
        <v>1</v>
      </c>
      <c r="B6" s="10" t="s">
        <v>24</v>
      </c>
      <c r="C6" s="10" t="s">
        <v>25</v>
      </c>
      <c r="D6" s="10">
        <v>1</v>
      </c>
      <c r="E6" s="27" t="s">
        <v>26</v>
      </c>
      <c r="F6" s="28">
        <v>145886.66</v>
      </c>
      <c r="G6" s="28">
        <f>F6*0.29/14.66</f>
        <v>2885.888908594816</v>
      </c>
      <c r="H6" s="28">
        <f>F6*2.28/14.66</f>
        <v>22689.05762619372</v>
      </c>
      <c r="I6" s="28">
        <f>F6*1.85/14.66</f>
        <v>18409.9809686221</v>
      </c>
      <c r="J6" s="28">
        <f>F6*1.19/14.66</f>
        <v>11842.095866302865</v>
      </c>
      <c r="K6" s="28">
        <f>F6*2.05/14.66</f>
        <v>20400.24918144611</v>
      </c>
      <c r="L6" s="28">
        <f>F6*0.9/14.66</f>
        <v>8956.20695770805</v>
      </c>
      <c r="M6" s="28">
        <f>F6*0.78/14.66</f>
        <v>7762.046030013643</v>
      </c>
      <c r="N6" s="28">
        <f>F6*0.06/14.66</f>
        <v>597.0804638472033</v>
      </c>
      <c r="O6" s="28">
        <f>F6*0.37/14.66</f>
        <v>3681.99619372442</v>
      </c>
      <c r="P6" s="28">
        <f>F6*2.23/14.66</f>
        <v>22191.490572987725</v>
      </c>
      <c r="Q6" s="28">
        <f>F6*2.66/14.66</f>
        <v>26470.567230559347</v>
      </c>
    </row>
    <row r="7" spans="1:17" ht="12.75">
      <c r="A7" s="29"/>
      <c r="B7" s="29"/>
      <c r="C7" s="29"/>
      <c r="D7" s="29"/>
      <c r="E7" s="27" t="s">
        <v>27</v>
      </c>
      <c r="F7" s="28">
        <v>132694.96</v>
      </c>
      <c r="G7" s="28">
        <f>F7*0.29/14.66</f>
        <v>2624.934406548431</v>
      </c>
      <c r="H7" s="28">
        <f>F7*2.28/14.66</f>
        <v>20637.415334242833</v>
      </c>
      <c r="I7" s="28">
        <f>F7*1.85/14.66</f>
        <v>16745.27121418827</v>
      </c>
      <c r="J7" s="28">
        <f>F7*1.19/14.66</f>
        <v>10771.282564802183</v>
      </c>
      <c r="K7" s="28">
        <f>F7*2.05/14.66</f>
        <v>18555.57080491132</v>
      </c>
      <c r="L7" s="28">
        <f>F7*0.9/14.66</f>
        <v>8146.3481582537515</v>
      </c>
      <c r="M7" s="28">
        <f>F7*0.78/14.66</f>
        <v>7060.168403819917</v>
      </c>
      <c r="N7" s="28">
        <f>F7*0.06/14.66</f>
        <v>543.0898772169168</v>
      </c>
      <c r="O7" s="28">
        <f>F7*0.37/14.66</f>
        <v>3349.0542428376534</v>
      </c>
      <c r="P7" s="28">
        <f>F7*2.23/14.66</f>
        <v>20184.840436562074</v>
      </c>
      <c r="Q7" s="28">
        <f>F7*2.66/14.66</f>
        <v>24076.984556616644</v>
      </c>
    </row>
    <row r="8" spans="1:17" ht="25.5" customHeight="1">
      <c r="A8" s="19"/>
      <c r="B8" s="19"/>
      <c r="C8" s="19"/>
      <c r="D8" s="19"/>
      <c r="E8" s="27" t="s">
        <v>28</v>
      </c>
      <c r="F8" s="30">
        <f>F7-F6</f>
        <v>-13191.700000000012</v>
      </c>
      <c r="G8" s="30">
        <f aca="true" t="shared" si="0" ref="G8:Q8">G7-G6</f>
        <v>-260.95450204638473</v>
      </c>
      <c r="H8" s="30">
        <f t="shared" si="0"/>
        <v>-2051.6422919508877</v>
      </c>
      <c r="I8" s="30">
        <f t="shared" si="0"/>
        <v>-1664.7097544338321</v>
      </c>
      <c r="J8" s="30">
        <f t="shared" si="0"/>
        <v>-1070.8133015006824</v>
      </c>
      <c r="K8" s="30">
        <f t="shared" si="0"/>
        <v>-1844.67837653479</v>
      </c>
      <c r="L8" s="30">
        <f t="shared" si="0"/>
        <v>-809.8587994542977</v>
      </c>
      <c r="M8" s="30">
        <f t="shared" si="0"/>
        <v>-701.8776261937255</v>
      </c>
      <c r="N8" s="30">
        <f t="shared" si="0"/>
        <v>-53.99058663028654</v>
      </c>
      <c r="O8" s="30">
        <f t="shared" si="0"/>
        <v>-332.9419508867668</v>
      </c>
      <c r="P8" s="30">
        <f t="shared" si="0"/>
        <v>-2006.650136425651</v>
      </c>
      <c r="Q8" s="30">
        <f t="shared" si="0"/>
        <v>-2393.582673942703</v>
      </c>
    </row>
    <row r="9" spans="1:17" ht="15.75" customHeight="1">
      <c r="A9" s="10">
        <v>2</v>
      </c>
      <c r="B9" s="10" t="s">
        <v>24</v>
      </c>
      <c r="C9" s="10" t="s">
        <v>25</v>
      </c>
      <c r="D9" s="10">
        <v>2</v>
      </c>
      <c r="E9" s="27" t="s">
        <v>26</v>
      </c>
      <c r="F9" s="28">
        <v>141674.6</v>
      </c>
      <c r="G9" s="28">
        <f>F9*0.29/14.66</f>
        <v>2802.5671214188264</v>
      </c>
      <c r="H9" s="28">
        <f>F9*2.28/14.66</f>
        <v>22033.975989085946</v>
      </c>
      <c r="I9" s="28">
        <f>F9*1.85/14.66</f>
        <v>17878.44542974079</v>
      </c>
      <c r="J9" s="28">
        <f>F9*1.19/14.66</f>
        <v>11500.189222373807</v>
      </c>
      <c r="K9" s="28">
        <f>F9*2.05/14.66</f>
        <v>19811.25034106412</v>
      </c>
      <c r="L9" s="28">
        <f>F9*0.9/14.66</f>
        <v>8697.62210095498</v>
      </c>
      <c r="M9" s="28">
        <f>F9*0.78/14.66</f>
        <v>7537.939154160983</v>
      </c>
      <c r="N9" s="28">
        <f>F9*0.06/14.66</f>
        <v>579.8414733969987</v>
      </c>
      <c r="O9" s="28">
        <f>F9*0.37/14.66</f>
        <v>3575.689085948158</v>
      </c>
      <c r="P9" s="28">
        <f>F9*2.23/14.66</f>
        <v>21550.774761255117</v>
      </c>
      <c r="Q9" s="28">
        <f>F9*2.66/14.66</f>
        <v>25706.305320600277</v>
      </c>
    </row>
    <row r="10" spans="1:17" ht="12.75">
      <c r="A10" s="29"/>
      <c r="B10" s="29"/>
      <c r="C10" s="29"/>
      <c r="D10" s="29"/>
      <c r="E10" s="27" t="s">
        <v>27</v>
      </c>
      <c r="F10" s="28">
        <v>119005.83</v>
      </c>
      <c r="G10" s="28">
        <f>F10*0.29/14.66</f>
        <v>2354.139884038199</v>
      </c>
      <c r="H10" s="28">
        <f>F10*2.28/14.66</f>
        <v>18508.41012278308</v>
      </c>
      <c r="I10" s="28">
        <f>F10*1.85/14.66</f>
        <v>15017.7889154161</v>
      </c>
      <c r="J10" s="28">
        <f>F10*1.19/14.66</f>
        <v>9660.09124829468</v>
      </c>
      <c r="K10" s="28">
        <f>F10*2.05/14.66</f>
        <v>16641.33366302865</v>
      </c>
      <c r="L10" s="28">
        <f>F10*0.9/14.66</f>
        <v>7305.951364256481</v>
      </c>
      <c r="M10" s="28">
        <f>F10*0.78/14.66</f>
        <v>6331.82451568895</v>
      </c>
      <c r="N10" s="28">
        <f>F10*0.06/14.66</f>
        <v>487.06342428376536</v>
      </c>
      <c r="O10" s="28">
        <f>F10*0.37/14.66</f>
        <v>3003.5577830832194</v>
      </c>
      <c r="P10" s="28">
        <f>F10*2.23/14.66</f>
        <v>18102.523935879944</v>
      </c>
      <c r="Q10" s="28">
        <f>F10*2.66/14.66</f>
        <v>21593.145143246933</v>
      </c>
    </row>
    <row r="11" spans="1:17" ht="24" customHeight="1">
      <c r="A11" s="19"/>
      <c r="B11" s="19"/>
      <c r="C11" s="19"/>
      <c r="D11" s="19"/>
      <c r="E11" s="27" t="s">
        <v>28</v>
      </c>
      <c r="F11" s="30">
        <f aca="true" t="shared" si="1" ref="F11:Q11">F10-F9</f>
        <v>-22668.770000000004</v>
      </c>
      <c r="G11" s="30">
        <f t="shared" si="1"/>
        <v>-448.4272373806275</v>
      </c>
      <c r="H11" s="30">
        <f t="shared" si="1"/>
        <v>-3525.565866302866</v>
      </c>
      <c r="I11" s="30">
        <f t="shared" si="1"/>
        <v>-2860.65651432469</v>
      </c>
      <c r="J11" s="30">
        <f t="shared" si="1"/>
        <v>-1840.0979740791263</v>
      </c>
      <c r="K11" s="30">
        <f t="shared" si="1"/>
        <v>-3169.916678035468</v>
      </c>
      <c r="L11" s="30">
        <f t="shared" si="1"/>
        <v>-1391.6707366985001</v>
      </c>
      <c r="M11" s="30">
        <f t="shared" si="1"/>
        <v>-1206.1146384720332</v>
      </c>
      <c r="N11" s="30">
        <f t="shared" si="1"/>
        <v>-92.77804911323335</v>
      </c>
      <c r="O11" s="30">
        <f t="shared" si="1"/>
        <v>-572.1313028649388</v>
      </c>
      <c r="P11" s="30">
        <f t="shared" si="1"/>
        <v>-3448.250825375173</v>
      </c>
      <c r="Q11" s="30">
        <f t="shared" si="1"/>
        <v>-4113.160177353344</v>
      </c>
    </row>
    <row r="12" spans="1:17" ht="12.75">
      <c r="A12" s="10">
        <v>3</v>
      </c>
      <c r="B12" s="10" t="s">
        <v>24</v>
      </c>
      <c r="C12" s="10" t="s">
        <v>25</v>
      </c>
      <c r="D12" s="10">
        <v>3</v>
      </c>
      <c r="E12" s="27" t="s">
        <v>26</v>
      </c>
      <c r="F12" s="28">
        <v>134645.02</v>
      </c>
      <c r="G12" s="28">
        <f>F12*0.29/14.66</f>
        <v>2663.5099454297406</v>
      </c>
      <c r="H12" s="28">
        <f>F12*2.28/14.66</f>
        <v>20940.69888130968</v>
      </c>
      <c r="I12" s="28">
        <f>F12*1.85/14.66</f>
        <v>16991.356548431104</v>
      </c>
      <c r="J12" s="28">
        <f>F12*1.19/14.66</f>
        <v>10929.575293315142</v>
      </c>
      <c r="K12" s="28">
        <f>F12*2.05/14.66</f>
        <v>18828.259959072304</v>
      </c>
      <c r="L12" s="28">
        <f>F12*0.9/14.66</f>
        <v>8266.065347885402</v>
      </c>
      <c r="M12" s="28">
        <f>F12*0.78/14.66</f>
        <v>7163.923301500681</v>
      </c>
      <c r="N12" s="28">
        <f>F12*0.06/14.66</f>
        <v>551.0710231923601</v>
      </c>
      <c r="O12" s="28">
        <f>F12*0.37/14.66</f>
        <v>3398.271309686221</v>
      </c>
      <c r="P12" s="28">
        <f>F12*2.23/14.66</f>
        <v>20481.473028649387</v>
      </c>
      <c r="Q12" s="28">
        <f>F12*2.66/14.66</f>
        <v>24430.815361527966</v>
      </c>
    </row>
    <row r="13" spans="1:17" ht="12.75">
      <c r="A13" s="29"/>
      <c r="B13" s="29"/>
      <c r="C13" s="29"/>
      <c r="D13" s="29"/>
      <c r="E13" s="27" t="s">
        <v>27</v>
      </c>
      <c r="F13" s="28">
        <v>106912.07</v>
      </c>
      <c r="G13" s="28">
        <f>F13*0.29/14.66</f>
        <v>2114.904522510232</v>
      </c>
      <c r="H13" s="28">
        <f>F13*2.28/14.66</f>
        <v>16627.525211459753</v>
      </c>
      <c r="I13" s="28">
        <f>F13*1.85/14.66</f>
        <v>13491.63229877217</v>
      </c>
      <c r="J13" s="28">
        <f>F13*1.19/14.66</f>
        <v>8678.401316507503</v>
      </c>
      <c r="K13" s="28">
        <f>F13*2.05/14.66</f>
        <v>14950.187141882672</v>
      </c>
      <c r="L13" s="28">
        <f>F13*0.9/14.66</f>
        <v>6563.496793997272</v>
      </c>
      <c r="M13" s="28">
        <f>F13*0.78/14.66</f>
        <v>5688.363888130969</v>
      </c>
      <c r="N13" s="28">
        <f>F13*0.06/14.66</f>
        <v>437.5664529331515</v>
      </c>
      <c r="O13" s="28">
        <f>F13*0.37/14.66</f>
        <v>2698.326459754434</v>
      </c>
      <c r="P13" s="28">
        <f>F13*2.23/14.66</f>
        <v>16262.886500682129</v>
      </c>
      <c r="Q13" s="28">
        <f>F13*2.66/14.66</f>
        <v>19398.779413369717</v>
      </c>
    </row>
    <row r="14" spans="1:17" ht="27.75" customHeight="1">
      <c r="A14" s="19"/>
      <c r="B14" s="19"/>
      <c r="C14" s="19"/>
      <c r="D14" s="19"/>
      <c r="E14" s="27" t="s">
        <v>28</v>
      </c>
      <c r="F14" s="30">
        <f aca="true" t="shared" si="2" ref="F14:Q14">F13-F12</f>
        <v>-27732.949999999983</v>
      </c>
      <c r="G14" s="30">
        <f t="shared" si="2"/>
        <v>-548.6054229195088</v>
      </c>
      <c r="H14" s="30">
        <f t="shared" si="2"/>
        <v>-4313.173669849926</v>
      </c>
      <c r="I14" s="30">
        <f t="shared" si="2"/>
        <v>-3499.7242496589333</v>
      </c>
      <c r="J14" s="30">
        <f t="shared" si="2"/>
        <v>-2251.1739768076386</v>
      </c>
      <c r="K14" s="30">
        <f t="shared" si="2"/>
        <v>-3878.0728171896317</v>
      </c>
      <c r="L14" s="30">
        <f t="shared" si="2"/>
        <v>-1702.5685538881298</v>
      </c>
      <c r="M14" s="30">
        <f t="shared" si="2"/>
        <v>-1475.5594133697123</v>
      </c>
      <c r="N14" s="30">
        <f t="shared" si="2"/>
        <v>-113.50457025920866</v>
      </c>
      <c r="O14" s="30">
        <f t="shared" si="2"/>
        <v>-699.9448499317868</v>
      </c>
      <c r="P14" s="30">
        <f t="shared" si="2"/>
        <v>-4218.586527967258</v>
      </c>
      <c r="Q14" s="30">
        <f t="shared" si="2"/>
        <v>-5032.035948158249</v>
      </c>
    </row>
    <row r="15" spans="1:17" ht="12.75">
      <c r="A15" s="10">
        <v>4</v>
      </c>
      <c r="B15" s="10" t="s">
        <v>24</v>
      </c>
      <c r="C15" s="10" t="s">
        <v>25</v>
      </c>
      <c r="D15" s="10">
        <v>4</v>
      </c>
      <c r="E15" s="27" t="s">
        <v>26</v>
      </c>
      <c r="F15" s="28">
        <v>138158.66</v>
      </c>
      <c r="G15" s="28">
        <f>F15*0.29/14.66</f>
        <v>2733.0157844474757</v>
      </c>
      <c r="H15" s="28">
        <f>F15*2.28/14.66</f>
        <v>21487.15858117326</v>
      </c>
      <c r="I15" s="28">
        <f>F15*1.85/14.66</f>
        <v>17434.755866302865</v>
      </c>
      <c r="J15" s="28">
        <f>F15*1.19/14.66</f>
        <v>11214.788908594815</v>
      </c>
      <c r="K15" s="28">
        <f>F15*2.05/14.66</f>
        <v>19319.594338335606</v>
      </c>
      <c r="L15" s="28">
        <f>F15*0.9/14.66</f>
        <v>8481.77312414734</v>
      </c>
      <c r="M15" s="28">
        <f>F15*0.78/14.66</f>
        <v>7350.870040927695</v>
      </c>
      <c r="N15" s="28">
        <f>F15*0.06/14.66</f>
        <v>565.4515416098226</v>
      </c>
      <c r="O15" s="28">
        <f>F15*0.37/14.66</f>
        <v>3486.951173260573</v>
      </c>
      <c r="P15" s="28">
        <f>F15*2.23/14.66</f>
        <v>21015.948963165076</v>
      </c>
      <c r="Q15" s="28">
        <f>F15*2.66/14.66</f>
        <v>25068.35167803547</v>
      </c>
    </row>
    <row r="16" spans="1:17" ht="12.75">
      <c r="A16" s="29"/>
      <c r="B16" s="29"/>
      <c r="C16" s="29"/>
      <c r="D16" s="29"/>
      <c r="E16" s="27" t="s">
        <v>27</v>
      </c>
      <c r="F16" s="28">
        <v>107404.01</v>
      </c>
      <c r="G16" s="28">
        <f>F16*0.29/14.66</f>
        <v>2124.635941336971</v>
      </c>
      <c r="H16" s="28">
        <f>F16*2.28/14.66</f>
        <v>16704.03429740791</v>
      </c>
      <c r="I16" s="28">
        <f>F16*1.85/14.66</f>
        <v>13553.712039563437</v>
      </c>
      <c r="J16" s="28">
        <f>F16*1.19/14.66</f>
        <v>8718.333690313779</v>
      </c>
      <c r="K16" s="28">
        <f>F16*2.05/14.66</f>
        <v>15018.978206002726</v>
      </c>
      <c r="L16" s="28">
        <f>F16*0.9/14.66</f>
        <v>6593.697748976807</v>
      </c>
      <c r="M16" s="28">
        <f>F16*0.78/14.66</f>
        <v>5714.538049113234</v>
      </c>
      <c r="N16" s="28">
        <f>F16*0.06/14.66</f>
        <v>439.5798499317871</v>
      </c>
      <c r="O16" s="28">
        <f>F16*0.37/14.66</f>
        <v>2710.742407912687</v>
      </c>
      <c r="P16" s="28">
        <f>F16*2.23/14.66</f>
        <v>16337.71775579809</v>
      </c>
      <c r="Q16" s="28">
        <f>F16*2.66/14.66</f>
        <v>19488.040013642563</v>
      </c>
    </row>
    <row r="17" spans="1:17" ht="23.25" customHeight="1">
      <c r="A17" s="19"/>
      <c r="B17" s="19"/>
      <c r="C17" s="19"/>
      <c r="D17" s="19"/>
      <c r="E17" s="27" t="s">
        <v>28</v>
      </c>
      <c r="F17" s="30">
        <f aca="true" t="shared" si="3" ref="F17:Q17">F16-F15</f>
        <v>-30754.65000000001</v>
      </c>
      <c r="G17" s="30">
        <f t="shared" si="3"/>
        <v>-608.3798431105047</v>
      </c>
      <c r="H17" s="30">
        <f t="shared" si="3"/>
        <v>-4783.124283765348</v>
      </c>
      <c r="I17" s="30">
        <f t="shared" si="3"/>
        <v>-3881.0438267394275</v>
      </c>
      <c r="J17" s="30">
        <f t="shared" si="3"/>
        <v>-2496.4552182810367</v>
      </c>
      <c r="K17" s="30">
        <f t="shared" si="3"/>
        <v>-4300.61613233288</v>
      </c>
      <c r="L17" s="30">
        <f t="shared" si="3"/>
        <v>-1888.0753751705324</v>
      </c>
      <c r="M17" s="30">
        <f t="shared" si="3"/>
        <v>-1636.3319918144616</v>
      </c>
      <c r="N17" s="30">
        <f t="shared" si="3"/>
        <v>-125.87169167803546</v>
      </c>
      <c r="O17" s="30">
        <f t="shared" si="3"/>
        <v>-776.2087653478857</v>
      </c>
      <c r="P17" s="30">
        <f t="shared" si="3"/>
        <v>-4678.2312073669855</v>
      </c>
      <c r="Q17" s="30">
        <f t="shared" si="3"/>
        <v>-5580.311664392906</v>
      </c>
    </row>
    <row r="18" spans="1:17" ht="15.75" customHeight="1">
      <c r="A18" s="10">
        <v>5</v>
      </c>
      <c r="B18" s="10" t="s">
        <v>24</v>
      </c>
      <c r="C18" s="10" t="s">
        <v>25</v>
      </c>
      <c r="D18" s="10">
        <v>7</v>
      </c>
      <c r="E18" s="27" t="s">
        <v>26</v>
      </c>
      <c r="F18" s="28">
        <v>135976.33</v>
      </c>
      <c r="G18" s="28">
        <f>F18*0.29/14.66</f>
        <v>2689.8455457025916</v>
      </c>
      <c r="H18" s="28">
        <f>F18*2.28/14.66</f>
        <v>21147.751186903137</v>
      </c>
      <c r="I18" s="28">
        <f>F18*1.85/14.66</f>
        <v>17159.35951568895</v>
      </c>
      <c r="J18" s="28">
        <f>F18*1.19/14.66</f>
        <v>11037.642066848566</v>
      </c>
      <c r="K18" s="28">
        <f>F18*2.05/14.66</f>
        <v>19014.42540927694</v>
      </c>
      <c r="L18" s="28">
        <f>F18*0.9/14.66</f>
        <v>8347.796521145974</v>
      </c>
      <c r="M18" s="28">
        <f>F18*0.78/14.66</f>
        <v>7234.756984993178</v>
      </c>
      <c r="N18" s="28">
        <f>F18*0.06/14.66</f>
        <v>556.5197680763982</v>
      </c>
      <c r="O18" s="28">
        <f>F18*0.37/14.66</f>
        <v>3431.8719031377896</v>
      </c>
      <c r="P18" s="28">
        <f>F18*2.23/14.66</f>
        <v>20683.984713506135</v>
      </c>
      <c r="Q18" s="28">
        <f>F18*2.66/14.66</f>
        <v>24672.376384720326</v>
      </c>
    </row>
    <row r="19" spans="1:17" ht="12.75">
      <c r="A19" s="29"/>
      <c r="B19" s="29"/>
      <c r="C19" s="29"/>
      <c r="D19" s="29"/>
      <c r="E19" s="27" t="s">
        <v>27</v>
      </c>
      <c r="F19" s="28">
        <v>106541.95</v>
      </c>
      <c r="G19" s="28">
        <f>F19*0.29/14.66</f>
        <v>2107.582912687585</v>
      </c>
      <c r="H19" s="28">
        <f>F19*2.28/14.66</f>
        <v>16569.962210095495</v>
      </c>
      <c r="I19" s="28">
        <f>F19*1.85/14.66</f>
        <v>13444.925477489769</v>
      </c>
      <c r="J19" s="28">
        <f>F19*1.19/14.66</f>
        <v>8648.357469304228</v>
      </c>
      <c r="K19" s="28">
        <f>F19*2.05/14.66</f>
        <v>14898.430934515687</v>
      </c>
      <c r="L19" s="28">
        <f>F19*0.9/14.66</f>
        <v>6540.774556616644</v>
      </c>
      <c r="M19" s="28">
        <f>F19*0.78/14.66</f>
        <v>5668.671282401092</v>
      </c>
      <c r="N19" s="28">
        <f>F19*0.06/14.66</f>
        <v>436.05163710777623</v>
      </c>
      <c r="O19" s="28">
        <f>F19*0.37/14.66</f>
        <v>2688.9850954979534</v>
      </c>
      <c r="P19" s="28">
        <f>F19*2.23/14.66</f>
        <v>16206.585845839018</v>
      </c>
      <c r="Q19" s="28">
        <f>F19*2.66/14.66</f>
        <v>19331.62257844475</v>
      </c>
    </row>
    <row r="20" spans="1:17" ht="27" customHeight="1">
      <c r="A20" s="19"/>
      <c r="B20" s="19"/>
      <c r="C20" s="19"/>
      <c r="D20" s="19"/>
      <c r="E20" s="27" t="s">
        <v>28</v>
      </c>
      <c r="F20" s="30">
        <f aca="true" t="shared" si="4" ref="F20:Q20">F19-F18</f>
        <v>-29434.37999999999</v>
      </c>
      <c r="G20" s="30">
        <f t="shared" si="4"/>
        <v>-582.2626330150065</v>
      </c>
      <c r="H20" s="30">
        <f t="shared" si="4"/>
        <v>-4577.788976807642</v>
      </c>
      <c r="I20" s="30">
        <f t="shared" si="4"/>
        <v>-3714.4340381991806</v>
      </c>
      <c r="J20" s="30">
        <f t="shared" si="4"/>
        <v>-2389.284597544338</v>
      </c>
      <c r="K20" s="30">
        <f t="shared" si="4"/>
        <v>-4115.9944747612535</v>
      </c>
      <c r="L20" s="30">
        <f t="shared" si="4"/>
        <v>-1807.02196452933</v>
      </c>
      <c r="M20" s="30">
        <f t="shared" si="4"/>
        <v>-1566.085702592086</v>
      </c>
      <c r="N20" s="30">
        <f t="shared" si="4"/>
        <v>-120.468130968622</v>
      </c>
      <c r="O20" s="30">
        <f t="shared" si="4"/>
        <v>-742.8868076398362</v>
      </c>
      <c r="P20" s="30">
        <f t="shared" si="4"/>
        <v>-4477.398867667118</v>
      </c>
      <c r="Q20" s="30">
        <f t="shared" si="4"/>
        <v>-5340.7538062755775</v>
      </c>
    </row>
    <row r="21" spans="1:17" ht="15" customHeight="1">
      <c r="A21" s="10">
        <v>6</v>
      </c>
      <c r="B21" s="10" t="s">
        <v>24</v>
      </c>
      <c r="C21" s="10" t="s">
        <v>25</v>
      </c>
      <c r="D21" s="10">
        <v>8</v>
      </c>
      <c r="E21" s="27" t="s">
        <v>26</v>
      </c>
      <c r="F21" s="28">
        <v>139893.09</v>
      </c>
      <c r="G21" s="28">
        <f>F21*0.29/14.66</f>
        <v>2767.325791268758</v>
      </c>
      <c r="H21" s="28">
        <f>F21*2.28/14.66</f>
        <v>21756.906221009547</v>
      </c>
      <c r="I21" s="28">
        <f>F21*1.85/14.66</f>
        <v>17653.63004774898</v>
      </c>
      <c r="J21" s="28">
        <f>F21*1.19/14.66</f>
        <v>11355.578246930421</v>
      </c>
      <c r="K21" s="28">
        <f>F21*2.05/14.66</f>
        <v>19562.130593451566</v>
      </c>
      <c r="L21" s="28">
        <f>F21*0.9/14.66</f>
        <v>8588.252455661664</v>
      </c>
      <c r="M21" s="28">
        <f>F21*0.78/14.66</f>
        <v>7443.152128240109</v>
      </c>
      <c r="N21" s="28">
        <f>F21*0.06/14.66</f>
        <v>572.5501637107776</v>
      </c>
      <c r="O21" s="28">
        <f>F21*0.37/14.66</f>
        <v>3530.7260095497954</v>
      </c>
      <c r="P21" s="28">
        <f>F21*2.23/14.66</f>
        <v>21279.7810845839</v>
      </c>
      <c r="Q21" s="28">
        <f>F21*2.66/14.66</f>
        <v>25383.057257844477</v>
      </c>
    </row>
    <row r="22" spans="1:17" ht="12.75">
      <c r="A22" s="29"/>
      <c r="B22" s="29"/>
      <c r="C22" s="29"/>
      <c r="D22" s="29"/>
      <c r="E22" s="27" t="s">
        <v>27</v>
      </c>
      <c r="F22" s="28">
        <v>115472.37</v>
      </c>
      <c r="G22" s="28">
        <f>F22*0.29/14.66</f>
        <v>2284.2419713506133</v>
      </c>
      <c r="H22" s="28">
        <f>F22*2.28/14.66</f>
        <v>17958.86791268758</v>
      </c>
      <c r="I22" s="28">
        <f>F22*1.85/14.66</f>
        <v>14571.88843792633</v>
      </c>
      <c r="J22" s="28">
        <f>F22*1.19/14.66</f>
        <v>9373.268778990448</v>
      </c>
      <c r="K22" s="28">
        <f>F22*2.05/14.66</f>
        <v>16147.227728512958</v>
      </c>
      <c r="L22" s="28">
        <f>F22*0.9/14.66</f>
        <v>7089.026807639836</v>
      </c>
      <c r="M22" s="28">
        <f>F22*0.78/14.66</f>
        <v>6143.823233287858</v>
      </c>
      <c r="N22" s="28">
        <f>F22*0.06/14.66</f>
        <v>472.60178717598905</v>
      </c>
      <c r="O22" s="28">
        <f>F22*0.37/14.66</f>
        <v>2914.377687585266</v>
      </c>
      <c r="P22" s="28">
        <f>F22*2.23/14.66</f>
        <v>17565.033090040928</v>
      </c>
      <c r="Q22" s="28">
        <f>F22*2.66/14.66</f>
        <v>20952.012564802186</v>
      </c>
    </row>
    <row r="23" spans="1:17" ht="24" customHeight="1">
      <c r="A23" s="19"/>
      <c r="B23" s="19"/>
      <c r="C23" s="19"/>
      <c r="D23" s="19"/>
      <c r="E23" s="27" t="s">
        <v>28</v>
      </c>
      <c r="F23" s="30">
        <f aca="true" t="shared" si="5" ref="F23:Q23">F22-F21</f>
        <v>-24420.72</v>
      </c>
      <c r="G23" s="30">
        <f t="shared" si="5"/>
        <v>-483.08381991814485</v>
      </c>
      <c r="H23" s="30">
        <f t="shared" si="5"/>
        <v>-3798.0383083219676</v>
      </c>
      <c r="I23" s="30">
        <f t="shared" si="5"/>
        <v>-3081.7416098226477</v>
      </c>
      <c r="J23" s="30">
        <f t="shared" si="5"/>
        <v>-1982.3094679399728</v>
      </c>
      <c r="K23" s="30">
        <f t="shared" si="5"/>
        <v>-3414.9028649386073</v>
      </c>
      <c r="L23" s="30">
        <f t="shared" si="5"/>
        <v>-1499.2256480218284</v>
      </c>
      <c r="M23" s="30">
        <f t="shared" si="5"/>
        <v>-1299.3288949522512</v>
      </c>
      <c r="N23" s="30">
        <f t="shared" si="5"/>
        <v>-99.94837653478857</v>
      </c>
      <c r="O23" s="30">
        <f t="shared" si="5"/>
        <v>-616.3483219645295</v>
      </c>
      <c r="P23" s="30">
        <f t="shared" si="5"/>
        <v>-3714.747994542973</v>
      </c>
      <c r="Q23" s="30">
        <f t="shared" si="5"/>
        <v>-4431.044693042291</v>
      </c>
    </row>
    <row r="24" spans="1:17" ht="15" customHeight="1">
      <c r="A24" s="10">
        <v>7</v>
      </c>
      <c r="B24" s="10" t="s">
        <v>24</v>
      </c>
      <c r="C24" s="10" t="s">
        <v>25</v>
      </c>
      <c r="D24" s="10">
        <v>9</v>
      </c>
      <c r="E24" s="27" t="s">
        <v>26</v>
      </c>
      <c r="F24" s="28">
        <v>133023.62</v>
      </c>
      <c r="G24" s="28">
        <f>F24*0.29/14.66</f>
        <v>2631.4358663028647</v>
      </c>
      <c r="H24" s="28">
        <f>F24*2.28/14.66</f>
        <v>20688.53025920873</v>
      </c>
      <c r="I24" s="28">
        <f>F24*1.85/14.66</f>
        <v>16786.746043656207</v>
      </c>
      <c r="J24" s="28">
        <f>F24*1.19/14.66</f>
        <v>10797.960968622101</v>
      </c>
      <c r="K24" s="28">
        <f>F24*2.05/14.66</f>
        <v>18601.529399727147</v>
      </c>
      <c r="L24" s="28">
        <f>F24*0.9/14.66</f>
        <v>8166.525102319236</v>
      </c>
      <c r="M24" s="28">
        <f>F24*0.78/14.66</f>
        <v>7077.655088676671</v>
      </c>
      <c r="N24" s="28">
        <f>F24*0.06/14.66</f>
        <v>544.4350068212824</v>
      </c>
      <c r="O24" s="28">
        <f>F24*0.37/14.66</f>
        <v>3357.3492087312416</v>
      </c>
      <c r="P24" s="28">
        <f>F24*2.23/14.66</f>
        <v>20234.834420190997</v>
      </c>
      <c r="Q24" s="28">
        <f>F24*2.66/14.66</f>
        <v>24136.618635743518</v>
      </c>
    </row>
    <row r="25" spans="1:17" ht="12.75">
      <c r="A25" s="29"/>
      <c r="B25" s="29"/>
      <c r="C25" s="29"/>
      <c r="D25" s="29"/>
      <c r="E25" s="27" t="s">
        <v>27</v>
      </c>
      <c r="F25" s="28">
        <v>77201.11</v>
      </c>
      <c r="G25" s="28">
        <f>F25*0.29/14.66</f>
        <v>1527.1706616643928</v>
      </c>
      <c r="H25" s="28">
        <f>F25*2.28/14.66</f>
        <v>12006.721064120053</v>
      </c>
      <c r="I25" s="28">
        <f>F25*1.85/14.66</f>
        <v>9742.295600272852</v>
      </c>
      <c r="J25" s="28">
        <f>F25*1.19/14.66</f>
        <v>6266.665818553887</v>
      </c>
      <c r="K25" s="28">
        <f>F25*2.05/14.66</f>
        <v>10795.516746248293</v>
      </c>
      <c r="L25" s="28">
        <f>F25*0.9/14.66</f>
        <v>4739.495156889495</v>
      </c>
      <c r="M25" s="28">
        <f>F25*0.78/14.66</f>
        <v>4107.562469304229</v>
      </c>
      <c r="N25" s="28">
        <f>F25*0.06/14.66</f>
        <v>315.96634379263304</v>
      </c>
      <c r="O25" s="28">
        <f>F25*0.37/14.66</f>
        <v>1948.4591200545703</v>
      </c>
      <c r="P25" s="28">
        <f>F25*2.23/14.66</f>
        <v>11743.415777626193</v>
      </c>
      <c r="Q25" s="28">
        <f>F25*2.66/14.66</f>
        <v>14007.841241473398</v>
      </c>
    </row>
    <row r="26" spans="1:17" ht="23.25" customHeight="1">
      <c r="A26" s="19"/>
      <c r="B26" s="19"/>
      <c r="C26" s="19"/>
      <c r="D26" s="19"/>
      <c r="E26" s="27" t="s">
        <v>28</v>
      </c>
      <c r="F26" s="30">
        <f aca="true" t="shared" si="6" ref="F26:Q26">F25-F24</f>
        <v>-55822.509999999995</v>
      </c>
      <c r="G26" s="30">
        <f t="shared" si="6"/>
        <v>-1104.265204638472</v>
      </c>
      <c r="H26" s="30">
        <f t="shared" si="6"/>
        <v>-8681.809195088676</v>
      </c>
      <c r="I26" s="30">
        <f t="shared" si="6"/>
        <v>-7044.450443383355</v>
      </c>
      <c r="J26" s="30">
        <f t="shared" si="6"/>
        <v>-4531.295150068214</v>
      </c>
      <c r="K26" s="30">
        <f t="shared" si="6"/>
        <v>-7806.012653478854</v>
      </c>
      <c r="L26" s="30">
        <f t="shared" si="6"/>
        <v>-3427.029945429741</v>
      </c>
      <c r="M26" s="30">
        <f t="shared" si="6"/>
        <v>-2970.0926193724417</v>
      </c>
      <c r="N26" s="30">
        <f t="shared" si="6"/>
        <v>-228.46866302864936</v>
      </c>
      <c r="O26" s="30">
        <f t="shared" si="6"/>
        <v>-1408.8900886766712</v>
      </c>
      <c r="P26" s="30">
        <f t="shared" si="6"/>
        <v>-8491.418642564804</v>
      </c>
      <c r="Q26" s="30">
        <f t="shared" si="6"/>
        <v>-10128.77739427012</v>
      </c>
    </row>
    <row r="27" spans="1:17" ht="11.25" customHeight="1">
      <c r="A27" s="10">
        <v>8</v>
      </c>
      <c r="B27" s="10" t="s">
        <v>24</v>
      </c>
      <c r="C27" s="10" t="s">
        <v>25</v>
      </c>
      <c r="D27" s="10">
        <v>10</v>
      </c>
      <c r="E27" s="27" t="s">
        <v>26</v>
      </c>
      <c r="F27" s="28">
        <f>796.8+156113.72</f>
        <v>156910.52</v>
      </c>
      <c r="G27" s="28">
        <f>F27*0.29/14.66</f>
        <v>3103.9598090040927</v>
      </c>
      <c r="H27" s="28">
        <f>F27*2.28/14.66</f>
        <v>24403.546084583897</v>
      </c>
      <c r="I27" s="28">
        <f>F27*1.85/14.66</f>
        <v>19801.122919508867</v>
      </c>
      <c r="J27" s="28">
        <f>F27*1.19/14.66</f>
        <v>12736.938526603</v>
      </c>
      <c r="K27" s="28">
        <f>F27*2.05/14.66</f>
        <v>21941.784856753064</v>
      </c>
      <c r="L27" s="28">
        <f>F27*0.9/14.66</f>
        <v>9632.978717598908</v>
      </c>
      <c r="M27" s="28">
        <f>F27*0.78/14.66</f>
        <v>8348.581555252387</v>
      </c>
      <c r="N27" s="28">
        <f>F27*0.06/14.66</f>
        <v>642.1985811732605</v>
      </c>
      <c r="O27" s="28">
        <f>F27*0.37/14.66</f>
        <v>3960.2245839017733</v>
      </c>
      <c r="P27" s="28">
        <f>F27*2.23/14.66</f>
        <v>23868.380600272852</v>
      </c>
      <c r="Q27" s="28">
        <f>F27*2.66/14.66</f>
        <v>28470.803765347886</v>
      </c>
    </row>
    <row r="28" spans="1:17" ht="12.75">
      <c r="A28" s="29"/>
      <c r="B28" s="29"/>
      <c r="C28" s="29"/>
      <c r="D28" s="29"/>
      <c r="E28" s="27" t="s">
        <v>27</v>
      </c>
      <c r="F28" s="28">
        <v>124936.02</v>
      </c>
      <c r="G28" s="28">
        <f>F28*0.29/14.66</f>
        <v>2471.4492360163713</v>
      </c>
      <c r="H28" s="28">
        <f>F28*2.28/14.66</f>
        <v>19430.704338335603</v>
      </c>
      <c r="I28" s="28">
        <f>F28*1.85/14.66</f>
        <v>15766.141678035472</v>
      </c>
      <c r="J28" s="28">
        <f>F28*1.19/14.66</f>
        <v>10141.464106412004</v>
      </c>
      <c r="K28" s="28">
        <f>F28*2.05/14.66</f>
        <v>17470.589427012277</v>
      </c>
      <c r="L28" s="28">
        <f>F28*0.9/14.66</f>
        <v>7670.014870395635</v>
      </c>
      <c r="M28" s="28">
        <f>F28*0.78/14.66</f>
        <v>6647.3462210095495</v>
      </c>
      <c r="N28" s="28">
        <f>F28*0.06/14.66</f>
        <v>511.3343246930423</v>
      </c>
      <c r="O28" s="28">
        <f>F28*0.37/14.66</f>
        <v>3153.2283356070943</v>
      </c>
      <c r="P28" s="28">
        <f>F28*2.23/14.66</f>
        <v>19004.592401091406</v>
      </c>
      <c r="Q28" s="28">
        <f>F28*2.66/14.66</f>
        <v>22669.155061391542</v>
      </c>
    </row>
    <row r="29" spans="1:17" ht="25.5" customHeight="1">
      <c r="A29" s="19"/>
      <c r="B29" s="19"/>
      <c r="C29" s="19"/>
      <c r="D29" s="19"/>
      <c r="E29" s="27" t="s">
        <v>28</v>
      </c>
      <c r="F29" s="30">
        <f aca="true" t="shared" si="7" ref="F29:Q29">F28-F27</f>
        <v>-31974.499999999985</v>
      </c>
      <c r="G29" s="30">
        <f t="shared" si="7"/>
        <v>-632.5105729877214</v>
      </c>
      <c r="H29" s="30">
        <f t="shared" si="7"/>
        <v>-4972.841746248294</v>
      </c>
      <c r="I29" s="30">
        <f t="shared" si="7"/>
        <v>-4034.981241473395</v>
      </c>
      <c r="J29" s="30">
        <f t="shared" si="7"/>
        <v>-2595.474420190996</v>
      </c>
      <c r="K29" s="30">
        <f t="shared" si="7"/>
        <v>-4471.1954297407865</v>
      </c>
      <c r="L29" s="30">
        <f t="shared" si="7"/>
        <v>-1962.963847203273</v>
      </c>
      <c r="M29" s="30">
        <f t="shared" si="7"/>
        <v>-1701.2353342428378</v>
      </c>
      <c r="N29" s="30">
        <f t="shared" si="7"/>
        <v>-130.86425648021827</v>
      </c>
      <c r="O29" s="30">
        <f t="shared" si="7"/>
        <v>-806.9962482946789</v>
      </c>
      <c r="P29" s="30">
        <f t="shared" si="7"/>
        <v>-4863.7881991814465</v>
      </c>
      <c r="Q29" s="30">
        <f t="shared" si="7"/>
        <v>-5801.6487039563435</v>
      </c>
    </row>
    <row r="30" spans="1:17" ht="16.5" customHeight="1">
      <c r="A30" s="10">
        <v>9</v>
      </c>
      <c r="B30" s="10" t="s">
        <v>24</v>
      </c>
      <c r="C30" s="10" t="s">
        <v>25</v>
      </c>
      <c r="D30" s="10">
        <v>11</v>
      </c>
      <c r="E30" s="27" t="s">
        <v>26</v>
      </c>
      <c r="F30" s="28">
        <v>130891.66</v>
      </c>
      <c r="G30" s="28">
        <f>F30*0.29/14.66</f>
        <v>2589.262032742155</v>
      </c>
      <c r="H30" s="28">
        <f>F30*2.28/14.66</f>
        <v>20356.956671214186</v>
      </c>
      <c r="I30" s="28">
        <f>F30*1.85/14.66</f>
        <v>16517.706070941338</v>
      </c>
      <c r="J30" s="28">
        <f>F30*1.19/14.66</f>
        <v>10624.902824010915</v>
      </c>
      <c r="K30" s="28">
        <f>F30*2.05/14.66</f>
        <v>18303.404024556618</v>
      </c>
      <c r="L30" s="28">
        <f>F30*0.9/14.66</f>
        <v>8035.640791268759</v>
      </c>
      <c r="M30" s="28">
        <f>F30*0.78/14.66</f>
        <v>6964.22201909959</v>
      </c>
      <c r="N30" s="28">
        <f>F30*0.06/14.66</f>
        <v>535.7093860845839</v>
      </c>
      <c r="O30" s="28">
        <f>F30*0.37/14.66</f>
        <v>3303.5412141882675</v>
      </c>
      <c r="P30" s="28">
        <f>F30*2.23/14.66</f>
        <v>19910.532182810366</v>
      </c>
      <c r="Q30" s="28">
        <f>F30*2.66/14.66</f>
        <v>23749.78278308322</v>
      </c>
    </row>
    <row r="31" spans="1:17" ht="12.75">
      <c r="A31" s="29"/>
      <c r="B31" s="29"/>
      <c r="C31" s="29"/>
      <c r="D31" s="29"/>
      <c r="E31" s="27" t="s">
        <v>27</v>
      </c>
      <c r="F31" s="28">
        <v>82050.73</v>
      </c>
      <c r="G31" s="28">
        <f>F31*0.29/14.66</f>
        <v>1623.1044815825373</v>
      </c>
      <c r="H31" s="28">
        <f>F31*2.28/14.66</f>
        <v>12760.959372442017</v>
      </c>
      <c r="I31" s="28">
        <f>F31*1.85/14.66</f>
        <v>10354.287210095497</v>
      </c>
      <c r="J31" s="28">
        <f>F31*1.19/14.66</f>
        <v>6660.32528649386</v>
      </c>
      <c r="K31" s="28">
        <f>F31*2.05/14.66</f>
        <v>11473.669611186902</v>
      </c>
      <c r="L31" s="28">
        <f>F31*0.9/14.66</f>
        <v>5037.220804911322</v>
      </c>
      <c r="M31" s="28">
        <f>F31*0.78/14.66</f>
        <v>4365.59136425648</v>
      </c>
      <c r="N31" s="28">
        <f>F31*0.06/14.66</f>
        <v>335.8147203274215</v>
      </c>
      <c r="O31" s="28">
        <f>F31*0.37/14.66</f>
        <v>2070.8574420190994</v>
      </c>
      <c r="P31" s="28">
        <f>F31*2.23/14.66</f>
        <v>12481.113772169167</v>
      </c>
      <c r="Q31" s="28">
        <f>F31*2.66/14.66</f>
        <v>14887.785934515688</v>
      </c>
    </row>
    <row r="32" spans="1:17" ht="24" customHeight="1">
      <c r="A32" s="19"/>
      <c r="B32" s="19"/>
      <c r="C32" s="19"/>
      <c r="D32" s="19"/>
      <c r="E32" s="27" t="s">
        <v>28</v>
      </c>
      <c r="F32" s="30">
        <f aca="true" t="shared" si="8" ref="F32:Q32">F31-F30</f>
        <v>-48840.93000000001</v>
      </c>
      <c r="G32" s="30">
        <f t="shared" si="8"/>
        <v>-966.1575511596177</v>
      </c>
      <c r="H32" s="30">
        <f t="shared" si="8"/>
        <v>-7595.9972987721685</v>
      </c>
      <c r="I32" s="30">
        <f t="shared" si="8"/>
        <v>-6163.418860845841</v>
      </c>
      <c r="J32" s="30">
        <f t="shared" si="8"/>
        <v>-3964.577537517054</v>
      </c>
      <c r="K32" s="30">
        <f t="shared" si="8"/>
        <v>-6829.734413369715</v>
      </c>
      <c r="L32" s="30">
        <f t="shared" si="8"/>
        <v>-2998.4199863574368</v>
      </c>
      <c r="M32" s="30">
        <f t="shared" si="8"/>
        <v>-2598.6306548431103</v>
      </c>
      <c r="N32" s="30">
        <f t="shared" si="8"/>
        <v>-199.8946657571624</v>
      </c>
      <c r="O32" s="30">
        <f t="shared" si="8"/>
        <v>-1232.6837721691682</v>
      </c>
      <c r="P32" s="30">
        <f t="shared" si="8"/>
        <v>-7429.418410641199</v>
      </c>
      <c r="Q32" s="30">
        <f t="shared" si="8"/>
        <v>-8861.996848567533</v>
      </c>
    </row>
    <row r="33" spans="1:17" ht="12.75">
      <c r="A33" s="10">
        <v>10</v>
      </c>
      <c r="B33" s="10" t="s">
        <v>24</v>
      </c>
      <c r="C33" s="10" t="s">
        <v>25</v>
      </c>
      <c r="D33" s="10">
        <v>12</v>
      </c>
      <c r="E33" s="27" t="s">
        <v>26</v>
      </c>
      <c r="F33" s="28">
        <v>126803.42</v>
      </c>
      <c r="G33" s="28">
        <f>F33*0.29/14.66</f>
        <v>2508.389618008185</v>
      </c>
      <c r="H33" s="28">
        <f>F33*2.28/14.66</f>
        <v>19721.132169167802</v>
      </c>
      <c r="I33" s="28">
        <f>F33*1.85/14.66</f>
        <v>16001.795839017737</v>
      </c>
      <c r="J33" s="28">
        <f>F33*1.19/14.66</f>
        <v>10293.047053206003</v>
      </c>
      <c r="K33" s="28">
        <f>F33*2.05/14.66</f>
        <v>17731.719713506136</v>
      </c>
      <c r="L33" s="28">
        <f>F33*0.9/14.66</f>
        <v>7784.657435197817</v>
      </c>
      <c r="M33" s="28">
        <f>F33*0.78/14.66</f>
        <v>6746.7031105047745</v>
      </c>
      <c r="N33" s="28">
        <f>F33*0.06/14.66</f>
        <v>518.9771623465211</v>
      </c>
      <c r="O33" s="28">
        <f>F33*0.37/14.66</f>
        <v>3200.359167803547</v>
      </c>
      <c r="P33" s="28">
        <f>F33*2.23/14.66</f>
        <v>19288.651200545704</v>
      </c>
      <c r="Q33" s="28">
        <f>F33*2.66/14.66</f>
        <v>23007.987530695773</v>
      </c>
    </row>
    <row r="34" spans="1:17" ht="12.75">
      <c r="A34" s="29"/>
      <c r="B34" s="29"/>
      <c r="C34" s="29"/>
      <c r="D34" s="29"/>
      <c r="E34" s="27" t="s">
        <v>27</v>
      </c>
      <c r="F34" s="28">
        <v>106530</v>
      </c>
      <c r="G34" s="28">
        <f>F34*0.29/14.66</f>
        <v>2107.346521145975</v>
      </c>
      <c r="H34" s="28">
        <f>F34*2.28/14.66</f>
        <v>16568.103683492493</v>
      </c>
      <c r="I34" s="28">
        <f>F34*1.85/14.66</f>
        <v>13443.417462482947</v>
      </c>
      <c r="J34" s="28">
        <f>F34*1.19/14.66</f>
        <v>8647.387448840382</v>
      </c>
      <c r="K34" s="28">
        <f>F34*2.05/14.66</f>
        <v>14896.75989085948</v>
      </c>
      <c r="L34" s="28">
        <f>F34*0.9/14.66</f>
        <v>6540.0409276944065</v>
      </c>
      <c r="M34" s="28">
        <f>F34*0.78/14.66</f>
        <v>5668.035470668487</v>
      </c>
      <c r="N34" s="28">
        <f>F34*0.06/14.66</f>
        <v>436.00272851296046</v>
      </c>
      <c r="O34" s="28">
        <f>F34*0.37/14.66</f>
        <v>2688.683492496589</v>
      </c>
      <c r="P34" s="28">
        <f>F34*2.23/14.66</f>
        <v>16204.768076398363</v>
      </c>
      <c r="Q34" s="28">
        <f>F34*2.66/14.66</f>
        <v>19329.454297407912</v>
      </c>
    </row>
    <row r="35" spans="1:17" ht="22.5" customHeight="1">
      <c r="A35" s="19"/>
      <c r="B35" s="19"/>
      <c r="C35" s="19"/>
      <c r="D35" s="19"/>
      <c r="E35" s="27" t="s">
        <v>28</v>
      </c>
      <c r="F35" s="30">
        <f aca="true" t="shared" si="9" ref="F35:Q35">F34-F33</f>
        <v>-20273.42</v>
      </c>
      <c r="G35" s="30">
        <f t="shared" si="9"/>
        <v>-401.04309686220995</v>
      </c>
      <c r="H35" s="30">
        <f t="shared" si="9"/>
        <v>-3153.0284856753096</v>
      </c>
      <c r="I35" s="30">
        <f t="shared" si="9"/>
        <v>-2558.3783765347907</v>
      </c>
      <c r="J35" s="30">
        <f t="shared" si="9"/>
        <v>-1645.659604365621</v>
      </c>
      <c r="K35" s="30">
        <f t="shared" si="9"/>
        <v>-2834.959822646657</v>
      </c>
      <c r="L35" s="30">
        <f t="shared" si="9"/>
        <v>-1244.6165075034105</v>
      </c>
      <c r="M35" s="30">
        <f t="shared" si="9"/>
        <v>-1078.667639836288</v>
      </c>
      <c r="N35" s="30">
        <f t="shared" si="9"/>
        <v>-82.97443383356068</v>
      </c>
      <c r="O35" s="30">
        <f t="shared" si="9"/>
        <v>-511.6756753069576</v>
      </c>
      <c r="P35" s="30">
        <f t="shared" si="9"/>
        <v>-3083.8831241473417</v>
      </c>
      <c r="Q35" s="30">
        <f t="shared" si="9"/>
        <v>-3678.5332332878606</v>
      </c>
    </row>
    <row r="36" spans="1:17" ht="12.75">
      <c r="A36" s="10">
        <v>11</v>
      </c>
      <c r="B36" s="10" t="s">
        <v>24</v>
      </c>
      <c r="C36" s="10" t="s">
        <v>25</v>
      </c>
      <c r="D36" s="10">
        <v>13</v>
      </c>
      <c r="E36" s="27" t="s">
        <v>26</v>
      </c>
      <c r="F36" s="28">
        <v>130828.8</v>
      </c>
      <c r="G36" s="28">
        <f>F36*0.29/14.66</f>
        <v>2588.018553888131</v>
      </c>
      <c r="H36" s="28">
        <f>F36*2.28/14.66</f>
        <v>20347.180354706685</v>
      </c>
      <c r="I36" s="28">
        <f>F36*1.85/14.66</f>
        <v>16509.773533424286</v>
      </c>
      <c r="J36" s="28">
        <f>F36*1.19/14.66</f>
        <v>10619.800272851297</v>
      </c>
      <c r="K36" s="28">
        <f>F36*2.05/14.66</f>
        <v>18294.613915416096</v>
      </c>
      <c r="L36" s="28">
        <f>F36*0.9/14.66</f>
        <v>8031.781718963165</v>
      </c>
      <c r="M36" s="28">
        <f>F36*0.78/14.66</f>
        <v>6960.877489768077</v>
      </c>
      <c r="N36" s="28">
        <f>F36*0.06/14.66</f>
        <v>535.4521145975443</v>
      </c>
      <c r="O36" s="28">
        <f>F36*0.37/14.66</f>
        <v>3301.954706684857</v>
      </c>
      <c r="P36" s="28">
        <f>F36*2.23/14.66</f>
        <v>19900.97025920873</v>
      </c>
      <c r="Q36" s="28">
        <f>F36*2.66/14.66</f>
        <v>23738.377080491133</v>
      </c>
    </row>
    <row r="37" spans="1:17" ht="12.75">
      <c r="A37" s="29"/>
      <c r="B37" s="29"/>
      <c r="C37" s="29"/>
      <c r="D37" s="29"/>
      <c r="E37" s="27" t="s">
        <v>27</v>
      </c>
      <c r="F37" s="28">
        <v>79250.97</v>
      </c>
      <c r="G37" s="28">
        <f>F37*0.29/14.66</f>
        <v>1567.7204160982265</v>
      </c>
      <c r="H37" s="28">
        <f>F37*2.28/14.66</f>
        <v>12325.526030013642</v>
      </c>
      <c r="I37" s="28">
        <f>F37*1.85/14.66</f>
        <v>10000.975068212825</v>
      </c>
      <c r="J37" s="28">
        <f>F37*1.19/14.66</f>
        <v>6433.059638472032</v>
      </c>
      <c r="K37" s="28">
        <f>F37*2.05/14.66</f>
        <v>11082.161562073668</v>
      </c>
      <c r="L37" s="28">
        <f>F37*0.9/14.66</f>
        <v>4865.3392223738065</v>
      </c>
      <c r="M37" s="28">
        <f>F37*0.78/14.66</f>
        <v>4216.627326057299</v>
      </c>
      <c r="N37" s="28">
        <f>F37*0.06/14.66</f>
        <v>324.35594815825374</v>
      </c>
      <c r="O37" s="28">
        <f>F37*0.37/14.66</f>
        <v>2000.1950136425648</v>
      </c>
      <c r="P37" s="28">
        <f>F37*2.23/14.66</f>
        <v>12055.229406548431</v>
      </c>
      <c r="Q37" s="28">
        <f>F37*2.66/14.66</f>
        <v>14379.780368349251</v>
      </c>
    </row>
    <row r="38" spans="1:17" ht="21.75" customHeight="1">
      <c r="A38" s="19"/>
      <c r="B38" s="19"/>
      <c r="C38" s="19"/>
      <c r="D38" s="19"/>
      <c r="E38" s="27" t="s">
        <v>28</v>
      </c>
      <c r="F38" s="30">
        <f aca="true" t="shared" si="10" ref="F38:Q38">F37-F36</f>
        <v>-51577.83</v>
      </c>
      <c r="G38" s="30">
        <f t="shared" si="10"/>
        <v>-1020.2981377899046</v>
      </c>
      <c r="H38" s="30">
        <f t="shared" si="10"/>
        <v>-8021.654324693043</v>
      </c>
      <c r="I38" s="30">
        <f t="shared" si="10"/>
        <v>-6508.798465211461</v>
      </c>
      <c r="J38" s="30">
        <f t="shared" si="10"/>
        <v>-4186.7406343792645</v>
      </c>
      <c r="K38" s="30">
        <f t="shared" si="10"/>
        <v>-7212.452353342427</v>
      </c>
      <c r="L38" s="30">
        <f t="shared" si="10"/>
        <v>-3166.4424965893586</v>
      </c>
      <c r="M38" s="30">
        <f t="shared" si="10"/>
        <v>-2744.250163710778</v>
      </c>
      <c r="N38" s="30">
        <f t="shared" si="10"/>
        <v>-211.09616643929058</v>
      </c>
      <c r="O38" s="30">
        <f t="shared" si="10"/>
        <v>-1301.759693042292</v>
      </c>
      <c r="P38" s="30">
        <f t="shared" si="10"/>
        <v>-7845.740852660299</v>
      </c>
      <c r="Q38" s="30">
        <f t="shared" si="10"/>
        <v>-9358.596712141882</v>
      </c>
    </row>
    <row r="39" spans="1:17" ht="12.75" customHeight="1">
      <c r="A39" s="10">
        <v>12</v>
      </c>
      <c r="B39" s="10" t="s">
        <v>24</v>
      </c>
      <c r="C39" s="10" t="s">
        <v>25</v>
      </c>
      <c r="D39" s="10">
        <v>14</v>
      </c>
      <c r="E39" s="27" t="s">
        <v>26</v>
      </c>
      <c r="F39" s="28">
        <v>135600.02</v>
      </c>
      <c r="G39" s="28">
        <f>F39*0.29/14.66</f>
        <v>2682.4014870395627</v>
      </c>
      <c r="H39" s="28">
        <f>F39*2.28/14.66</f>
        <v>21089.225484311046</v>
      </c>
      <c r="I39" s="28">
        <f>F39*1.85/14.66</f>
        <v>17111.871555252386</v>
      </c>
      <c r="J39" s="28">
        <f>F39*1.19/14.66</f>
        <v>11007.095757162344</v>
      </c>
      <c r="K39" s="28">
        <f>F39*2.05/14.66</f>
        <v>18961.80361527967</v>
      </c>
      <c r="L39" s="28">
        <f>F39*0.9/14.66</f>
        <v>8324.694270122784</v>
      </c>
      <c r="M39" s="28">
        <f>F39*0.78/14.66</f>
        <v>7214.735034106412</v>
      </c>
      <c r="N39" s="28">
        <f>F39*0.06/14.66</f>
        <v>554.9796180081854</v>
      </c>
      <c r="O39" s="28">
        <f>F39*0.37/14.66</f>
        <v>3422.374311050477</v>
      </c>
      <c r="P39" s="28">
        <f>F39*2.23/14.66</f>
        <v>20626.742469304227</v>
      </c>
      <c r="Q39" s="28">
        <f>F39*2.66/14.66</f>
        <v>24604.09639836289</v>
      </c>
    </row>
    <row r="40" spans="1:17" ht="12.75">
      <c r="A40" s="29"/>
      <c r="B40" s="29"/>
      <c r="C40" s="29"/>
      <c r="D40" s="29"/>
      <c r="E40" s="27" t="s">
        <v>27</v>
      </c>
      <c r="F40" s="28">
        <v>114463.4</v>
      </c>
      <c r="G40" s="28">
        <f>F40*0.29/14.66</f>
        <v>2264.282810368349</v>
      </c>
      <c r="H40" s="28">
        <f>F40*2.28/14.66</f>
        <v>17801.947612551157</v>
      </c>
      <c r="I40" s="28">
        <f>F40*1.85/14.66</f>
        <v>14444.56275579809</v>
      </c>
      <c r="J40" s="28">
        <f>F40*1.19/14.66</f>
        <v>9291.367394270123</v>
      </c>
      <c r="K40" s="28">
        <f>F40*2.05/14.66</f>
        <v>16006.13710777626</v>
      </c>
      <c r="L40" s="28">
        <f>F40*0.9/14.66</f>
        <v>7027.084583901773</v>
      </c>
      <c r="M40" s="28">
        <f>F40*0.78/14.66</f>
        <v>6090.139972714871</v>
      </c>
      <c r="N40" s="28">
        <f>F40*0.06/14.66</f>
        <v>468.4723055934515</v>
      </c>
      <c r="O40" s="28">
        <f>F40*0.37/14.66</f>
        <v>2888.912551159618</v>
      </c>
      <c r="P40" s="28">
        <f>F40*2.23/14.66</f>
        <v>17411.554024556615</v>
      </c>
      <c r="Q40" s="28">
        <f>F40*2.66/14.66</f>
        <v>20768.93888130969</v>
      </c>
    </row>
    <row r="41" spans="1:17" ht="23.25" customHeight="1">
      <c r="A41" s="19"/>
      <c r="B41" s="19"/>
      <c r="C41" s="19"/>
      <c r="D41" s="19"/>
      <c r="E41" s="27" t="s">
        <v>28</v>
      </c>
      <c r="F41" s="30">
        <f aca="true" t="shared" si="11" ref="F41:Q41">F40-F39</f>
        <v>-21136.619999999995</v>
      </c>
      <c r="G41" s="30">
        <f t="shared" si="11"/>
        <v>-418.1186766712135</v>
      </c>
      <c r="H41" s="30">
        <f t="shared" si="11"/>
        <v>-3287.2778717598885</v>
      </c>
      <c r="I41" s="30">
        <f t="shared" si="11"/>
        <v>-2667.3087994542966</v>
      </c>
      <c r="J41" s="30">
        <f t="shared" si="11"/>
        <v>-1715.7283628922214</v>
      </c>
      <c r="K41" s="30">
        <f t="shared" si="11"/>
        <v>-2955.6665075034107</v>
      </c>
      <c r="L41" s="30">
        <f t="shared" si="11"/>
        <v>-1297.6096862210106</v>
      </c>
      <c r="M41" s="30">
        <f t="shared" si="11"/>
        <v>-1124.595061391541</v>
      </c>
      <c r="N41" s="30">
        <f t="shared" si="11"/>
        <v>-86.50731241473392</v>
      </c>
      <c r="O41" s="30">
        <f t="shared" si="11"/>
        <v>-533.461759890859</v>
      </c>
      <c r="P41" s="30">
        <f t="shared" si="11"/>
        <v>-3215.1884447476114</v>
      </c>
      <c r="Q41" s="30">
        <f t="shared" si="11"/>
        <v>-3835.1575170532014</v>
      </c>
    </row>
    <row r="42" spans="1:17" ht="12.75">
      <c r="A42" s="10">
        <v>13</v>
      </c>
      <c r="B42" s="10" t="s">
        <v>24</v>
      </c>
      <c r="C42" s="10" t="s">
        <v>25</v>
      </c>
      <c r="D42" s="10">
        <v>15</v>
      </c>
      <c r="E42" s="27" t="s">
        <v>26</v>
      </c>
      <c r="F42" s="28">
        <v>138625.05</v>
      </c>
      <c r="G42" s="28">
        <f>F42*0.29/14.66</f>
        <v>2742.241780354706</v>
      </c>
      <c r="H42" s="28">
        <f>F42*2.28/14.66</f>
        <v>21559.693997271483</v>
      </c>
      <c r="I42" s="28">
        <f>F42*1.85/14.66</f>
        <v>17493.6113574352</v>
      </c>
      <c r="J42" s="28">
        <f>F42*1.19/14.66</f>
        <v>11252.64730559345</v>
      </c>
      <c r="K42" s="28">
        <f>F42*2.05/14.66</f>
        <v>19384.812585266027</v>
      </c>
      <c r="L42" s="28">
        <f>F42*0.9/14.66</f>
        <v>8510.405525238744</v>
      </c>
      <c r="M42" s="28">
        <f>F42*0.78/14.66</f>
        <v>7375.684788540245</v>
      </c>
      <c r="N42" s="28">
        <f>F42*0.06/14.66</f>
        <v>567.3603683492496</v>
      </c>
      <c r="O42" s="28">
        <f>F42*0.37/14.66</f>
        <v>3498.7222714870395</v>
      </c>
      <c r="P42" s="28">
        <f>F42*2.23/14.66</f>
        <v>21086.89369031378</v>
      </c>
      <c r="Q42" s="28">
        <f>F42*2.66/14.66</f>
        <v>25152.976330150064</v>
      </c>
    </row>
    <row r="43" spans="1:17" ht="12.75">
      <c r="A43" s="29"/>
      <c r="B43" s="29"/>
      <c r="C43" s="29"/>
      <c r="D43" s="29"/>
      <c r="E43" s="27" t="s">
        <v>27</v>
      </c>
      <c r="F43" s="28">
        <v>89551.69</v>
      </c>
      <c r="G43" s="28">
        <f>F43*0.29/14.66</f>
        <v>1771.48636425648</v>
      </c>
      <c r="H43" s="28">
        <f>F43*2.28/14.66</f>
        <v>13927.547967257844</v>
      </c>
      <c r="I43" s="28">
        <f>F43*1.85/14.66</f>
        <v>11300.861289222375</v>
      </c>
      <c r="J43" s="28">
        <f>F43*1.19/14.66</f>
        <v>7269.202667121419</v>
      </c>
      <c r="K43" s="28">
        <f>F43*2.05/14.66</f>
        <v>12522.57602319236</v>
      </c>
      <c r="L43" s="28">
        <f>F43*0.9/14.66</f>
        <v>5497.716302864939</v>
      </c>
      <c r="M43" s="28">
        <f>F43*0.78/14.66</f>
        <v>4764.687462482947</v>
      </c>
      <c r="N43" s="28">
        <f>F43*0.06/14.66</f>
        <v>366.51442019099585</v>
      </c>
      <c r="O43" s="28">
        <f>F43*0.37/14.66</f>
        <v>2260.1722578444746</v>
      </c>
      <c r="P43" s="28">
        <f>F43*2.23/14.66</f>
        <v>13622.119283765349</v>
      </c>
      <c r="Q43" s="28">
        <f>F43*2.66/14.66</f>
        <v>16248.80596180082</v>
      </c>
    </row>
    <row r="44" spans="1:17" ht="22.5">
      <c r="A44" s="19"/>
      <c r="B44" s="19"/>
      <c r="C44" s="19"/>
      <c r="D44" s="19"/>
      <c r="E44" s="27" t="s">
        <v>28</v>
      </c>
      <c r="F44" s="30">
        <f aca="true" t="shared" si="12" ref="F44:Q44">F43-F42</f>
        <v>-49073.359999999986</v>
      </c>
      <c r="G44" s="30">
        <f t="shared" si="12"/>
        <v>-970.7554160982259</v>
      </c>
      <c r="H44" s="30">
        <f t="shared" si="12"/>
        <v>-7632.146030013639</v>
      </c>
      <c r="I44" s="30">
        <f t="shared" si="12"/>
        <v>-6192.750068212823</v>
      </c>
      <c r="J44" s="30">
        <f t="shared" si="12"/>
        <v>-3983.4446384720304</v>
      </c>
      <c r="K44" s="30">
        <f t="shared" si="12"/>
        <v>-6862.236562073667</v>
      </c>
      <c r="L44" s="30">
        <f t="shared" si="12"/>
        <v>-3012.689222373805</v>
      </c>
      <c r="M44" s="30">
        <f t="shared" si="12"/>
        <v>-2610.997326057298</v>
      </c>
      <c r="N44" s="30">
        <f t="shared" si="12"/>
        <v>-200.84594815825375</v>
      </c>
      <c r="O44" s="30">
        <f t="shared" si="12"/>
        <v>-1238.5500136425649</v>
      </c>
      <c r="P44" s="30">
        <f t="shared" si="12"/>
        <v>-7464.774406548431</v>
      </c>
      <c r="Q44" s="30">
        <f t="shared" si="12"/>
        <v>-8904.170368349245</v>
      </c>
    </row>
    <row r="45" spans="1:17" ht="15.75" customHeight="1">
      <c r="A45" s="10">
        <v>14</v>
      </c>
      <c r="B45" s="10" t="s">
        <v>24</v>
      </c>
      <c r="C45" s="10" t="s">
        <v>25</v>
      </c>
      <c r="D45" s="10">
        <v>16</v>
      </c>
      <c r="E45" s="27" t="s">
        <v>26</v>
      </c>
      <c r="F45" s="28">
        <v>139242.86</v>
      </c>
      <c r="G45" s="28">
        <f>F45*0.29/14.66</f>
        <v>2754.4631241473394</v>
      </c>
      <c r="H45" s="28">
        <f>F45*2.28/14.66</f>
        <v>21655.77904502046</v>
      </c>
      <c r="I45" s="28">
        <f>F45*1.85/14.66</f>
        <v>17571.575102319235</v>
      </c>
      <c r="J45" s="28">
        <f>F45*1.19/14.66</f>
        <v>11302.796957708048</v>
      </c>
      <c r="K45" s="28">
        <f>F45*2.05/14.66</f>
        <v>19471.204843110503</v>
      </c>
      <c r="L45" s="28">
        <f>F45*0.9/14.66</f>
        <v>8548.33383356071</v>
      </c>
      <c r="M45" s="28">
        <f>F45*0.78/14.66</f>
        <v>7408.555989085948</v>
      </c>
      <c r="N45" s="28">
        <f>F45*0.06/14.66</f>
        <v>569.8889222373806</v>
      </c>
      <c r="O45" s="28">
        <f>F45*0.37/14.66</f>
        <v>3514.315020463847</v>
      </c>
      <c r="P45" s="28">
        <f>F45*2.23/14.66</f>
        <v>21180.871609822643</v>
      </c>
      <c r="Q45" s="28">
        <f>F45*2.66/14.66</f>
        <v>25265.075552523875</v>
      </c>
    </row>
    <row r="46" spans="1:17" ht="12.75">
      <c r="A46" s="29"/>
      <c r="B46" s="29"/>
      <c r="C46" s="29"/>
      <c r="D46" s="29"/>
      <c r="E46" s="27" t="s">
        <v>27</v>
      </c>
      <c r="F46" s="28">
        <v>94693.9</v>
      </c>
      <c r="G46" s="28">
        <f>F46*0.29/14.66</f>
        <v>1873.208117326057</v>
      </c>
      <c r="H46" s="28">
        <f>F46*2.28/14.66</f>
        <v>14727.291405184173</v>
      </c>
      <c r="I46" s="28">
        <f>F46*1.85/14.66</f>
        <v>11949.775920873124</v>
      </c>
      <c r="J46" s="28">
        <f>F46*1.19/14.66</f>
        <v>7686.612619372441</v>
      </c>
      <c r="K46" s="28">
        <f>F46*2.05/14.66</f>
        <v>13241.64358799454</v>
      </c>
      <c r="L46" s="28">
        <f>F46*0.9/14.66</f>
        <v>5813.404502046385</v>
      </c>
      <c r="M46" s="28">
        <f>F46*0.78/14.66</f>
        <v>5038.283901773533</v>
      </c>
      <c r="N46" s="28">
        <f>F46*0.06/14.66</f>
        <v>387.5603001364256</v>
      </c>
      <c r="O46" s="28">
        <f>F46*0.37/14.66</f>
        <v>2389.9551841746243</v>
      </c>
      <c r="P46" s="28">
        <f>F46*2.23/14.66</f>
        <v>14404.32448840382</v>
      </c>
      <c r="Q46" s="28">
        <f>F46*2.66/14.66</f>
        <v>17181.83997271487</v>
      </c>
    </row>
    <row r="47" spans="1:17" ht="24" customHeight="1">
      <c r="A47" s="19"/>
      <c r="B47" s="19"/>
      <c r="C47" s="19"/>
      <c r="D47" s="19"/>
      <c r="E47" s="27" t="s">
        <v>28</v>
      </c>
      <c r="F47" s="30">
        <f aca="true" t="shared" si="13" ref="F47:Q47">F46-F45</f>
        <v>-44548.95999999999</v>
      </c>
      <c r="G47" s="30">
        <f t="shared" si="13"/>
        <v>-881.2550068212824</v>
      </c>
      <c r="H47" s="30">
        <f t="shared" si="13"/>
        <v>-6928.487639836287</v>
      </c>
      <c r="I47" s="30">
        <f t="shared" si="13"/>
        <v>-5621.799181446111</v>
      </c>
      <c r="J47" s="30">
        <f t="shared" si="13"/>
        <v>-3616.1843383356063</v>
      </c>
      <c r="K47" s="30">
        <f t="shared" si="13"/>
        <v>-6229.561255115963</v>
      </c>
      <c r="L47" s="30">
        <f t="shared" si="13"/>
        <v>-2734.929331514325</v>
      </c>
      <c r="M47" s="30">
        <f t="shared" si="13"/>
        <v>-2370.2720873124144</v>
      </c>
      <c r="N47" s="30">
        <f t="shared" si="13"/>
        <v>-182.328622100955</v>
      </c>
      <c r="O47" s="30">
        <f t="shared" si="13"/>
        <v>-1124.3598362892226</v>
      </c>
      <c r="P47" s="30">
        <f t="shared" si="13"/>
        <v>-6776.547121418824</v>
      </c>
      <c r="Q47" s="30">
        <f t="shared" si="13"/>
        <v>-8083.235579809003</v>
      </c>
    </row>
    <row r="48" spans="1:17" ht="15.75" customHeight="1">
      <c r="A48" s="10">
        <v>15</v>
      </c>
      <c r="B48" s="10" t="s">
        <v>24</v>
      </c>
      <c r="C48" s="10" t="s">
        <v>25</v>
      </c>
      <c r="D48" s="10">
        <v>17</v>
      </c>
      <c r="E48" s="27" t="s">
        <v>26</v>
      </c>
      <c r="F48" s="28">
        <v>136198.46</v>
      </c>
      <c r="G48" s="28">
        <f>F48*0.29/14.66</f>
        <v>2694.2396589358796</v>
      </c>
      <c r="H48" s="28">
        <f>F48*2.28/14.66</f>
        <v>21182.298008185535</v>
      </c>
      <c r="I48" s="28">
        <f>F48*1.85/14.66</f>
        <v>17187.390927694407</v>
      </c>
      <c r="J48" s="28">
        <f>F48*1.19/14.66</f>
        <v>11055.673083219644</v>
      </c>
      <c r="K48" s="28">
        <f>F48*2.05/14.66</f>
        <v>19045.487244201904</v>
      </c>
      <c r="L48" s="28">
        <f>F48*0.9/14.66</f>
        <v>8361.433424283765</v>
      </c>
      <c r="M48" s="28">
        <f>F48*0.78/14.66</f>
        <v>7246.575634379264</v>
      </c>
      <c r="N48" s="28">
        <f>F48*0.06/14.66</f>
        <v>557.428894952251</v>
      </c>
      <c r="O48" s="28">
        <f>F48*0.37/14.66</f>
        <v>3437.478185538881</v>
      </c>
      <c r="P48" s="28">
        <f>F48*2.23/14.66</f>
        <v>20717.77392905866</v>
      </c>
      <c r="Q48" s="28">
        <f>F48*2.66/14.66</f>
        <v>24712.681009549797</v>
      </c>
    </row>
    <row r="49" spans="1:17" ht="12.75">
      <c r="A49" s="29"/>
      <c r="B49" s="29"/>
      <c r="C49" s="29"/>
      <c r="D49" s="29"/>
      <c r="E49" s="27" t="s">
        <v>27</v>
      </c>
      <c r="F49" s="28">
        <v>105608.12</v>
      </c>
      <c r="G49" s="28">
        <f>F49*0.29/14.66</f>
        <v>2089.1101500682125</v>
      </c>
      <c r="H49" s="28">
        <f>F49*2.28/14.66</f>
        <v>16424.72807639836</v>
      </c>
      <c r="I49" s="28">
        <f>F49*1.85/14.66</f>
        <v>13327.08199181446</v>
      </c>
      <c r="J49" s="28">
        <f>F49*1.19/14.66</f>
        <v>8572.555443383355</v>
      </c>
      <c r="K49" s="28">
        <f>F49*2.05/14.66</f>
        <v>14767.847612551159</v>
      </c>
      <c r="L49" s="28">
        <f>F49*0.9/14.66</f>
        <v>6483.445293315143</v>
      </c>
      <c r="M49" s="28">
        <f>F49*0.78/14.66</f>
        <v>5618.985920873124</v>
      </c>
      <c r="N49" s="28">
        <f>F49*0.06/14.66</f>
        <v>432.2296862210095</v>
      </c>
      <c r="O49" s="28">
        <f>F49*0.37/14.66</f>
        <v>2665.416398362892</v>
      </c>
      <c r="P49" s="28">
        <f>F49*2.23/14.66</f>
        <v>16064.536671214188</v>
      </c>
      <c r="Q49" s="28">
        <f>F49*2.66/14.66</f>
        <v>19162.18275579809</v>
      </c>
    </row>
    <row r="50" spans="1:17" ht="25.5" customHeight="1">
      <c r="A50" s="19"/>
      <c r="B50" s="19"/>
      <c r="C50" s="19"/>
      <c r="D50" s="19"/>
      <c r="E50" s="27" t="s">
        <v>28</v>
      </c>
      <c r="F50" s="30">
        <f aca="true" t="shared" si="14" ref="F50:Q50">F49-F48</f>
        <v>-30590.339999999997</v>
      </c>
      <c r="G50" s="30">
        <f t="shared" si="14"/>
        <v>-605.129508867667</v>
      </c>
      <c r="H50" s="30">
        <f t="shared" si="14"/>
        <v>-4757.569931787173</v>
      </c>
      <c r="I50" s="30">
        <f t="shared" si="14"/>
        <v>-3860.308935879946</v>
      </c>
      <c r="J50" s="30">
        <f t="shared" si="14"/>
        <v>-2483.1176398362895</v>
      </c>
      <c r="K50" s="30">
        <f t="shared" si="14"/>
        <v>-4277.639631650745</v>
      </c>
      <c r="L50" s="30">
        <f t="shared" si="14"/>
        <v>-1877.9881309686216</v>
      </c>
      <c r="M50" s="30">
        <f t="shared" si="14"/>
        <v>-1627.5897135061396</v>
      </c>
      <c r="N50" s="30">
        <f t="shared" si="14"/>
        <v>-125.19920873124147</v>
      </c>
      <c r="O50" s="30">
        <f t="shared" si="14"/>
        <v>-772.0617871759891</v>
      </c>
      <c r="P50" s="30">
        <f t="shared" si="14"/>
        <v>-4653.237257844474</v>
      </c>
      <c r="Q50" s="30">
        <f t="shared" si="14"/>
        <v>-5550.498253751706</v>
      </c>
    </row>
    <row r="51" spans="1:17" ht="12.75">
      <c r="A51" s="10">
        <v>16</v>
      </c>
      <c r="B51" s="10" t="s">
        <v>24</v>
      </c>
      <c r="C51" s="10" t="s">
        <v>25</v>
      </c>
      <c r="D51" s="10">
        <v>18</v>
      </c>
      <c r="E51" s="27" t="s">
        <v>26</v>
      </c>
      <c r="F51" s="28">
        <v>140731.56</v>
      </c>
      <c r="G51" s="28">
        <f>F51*0.29/14.66</f>
        <v>2783.9121691678033</v>
      </c>
      <c r="H51" s="28">
        <f>F51*2.28/14.66</f>
        <v>21887.309467939973</v>
      </c>
      <c r="I51" s="28">
        <f>F51*1.85/14.66</f>
        <v>17759.439699863575</v>
      </c>
      <c r="J51" s="28">
        <f>F51*1.19/14.66</f>
        <v>11423.639590723056</v>
      </c>
      <c r="K51" s="28">
        <f>F51*2.05/14.66</f>
        <v>19679.37912687585</v>
      </c>
      <c r="L51" s="28">
        <f>F51*0.9/14.66</f>
        <v>8639.727421555252</v>
      </c>
      <c r="M51" s="28">
        <f>F51*0.78/14.66</f>
        <v>7487.763765347886</v>
      </c>
      <c r="N51" s="28">
        <f>F51*0.06/14.66</f>
        <v>575.9818281036835</v>
      </c>
      <c r="O51" s="28">
        <f>F51*0.37/14.66</f>
        <v>3551.887939972715</v>
      </c>
      <c r="P51" s="28">
        <f>F51*2.23/14.66</f>
        <v>21407.324611186905</v>
      </c>
      <c r="Q51" s="28">
        <f>F51*2.66/14.66</f>
        <v>25535.1943792633</v>
      </c>
    </row>
    <row r="52" spans="1:17" ht="12.75">
      <c r="A52" s="29"/>
      <c r="B52" s="29"/>
      <c r="C52" s="29"/>
      <c r="D52" s="29"/>
      <c r="E52" s="27" t="s">
        <v>27</v>
      </c>
      <c r="F52" s="28">
        <v>116656.38</v>
      </c>
      <c r="G52" s="28">
        <f>F52*0.29/14.66</f>
        <v>2307.663724420191</v>
      </c>
      <c r="H52" s="28">
        <f>F52*2.28/14.66</f>
        <v>18143.011350613913</v>
      </c>
      <c r="I52" s="28">
        <f>F52*1.85/14.66</f>
        <v>14721.303069577081</v>
      </c>
      <c r="J52" s="28">
        <f>F52*1.19/14.66</f>
        <v>9469.378731241473</v>
      </c>
      <c r="K52" s="28">
        <f>F52*2.05/14.66</f>
        <v>16312.795293315143</v>
      </c>
      <c r="L52" s="28">
        <f>F52*0.9/14.66</f>
        <v>7161.715006821283</v>
      </c>
      <c r="M52" s="28">
        <f>F52*0.78/14.66</f>
        <v>6206.819672578445</v>
      </c>
      <c r="N52" s="28">
        <f>F52*0.06/14.66</f>
        <v>477.4476671214188</v>
      </c>
      <c r="O52" s="28">
        <f>F52*0.37/14.66</f>
        <v>2944.260613915416</v>
      </c>
      <c r="P52" s="28">
        <f>F52*2.23/14.66</f>
        <v>17745.1382946794</v>
      </c>
      <c r="Q52" s="28">
        <f>F52*2.66/14.66</f>
        <v>21166.846575716234</v>
      </c>
    </row>
    <row r="53" spans="1:17" ht="22.5">
      <c r="A53" s="19"/>
      <c r="B53" s="19"/>
      <c r="C53" s="19"/>
      <c r="D53" s="19"/>
      <c r="E53" s="27" t="s">
        <v>28</v>
      </c>
      <c r="F53" s="30">
        <f aca="true" t="shared" si="15" ref="F53:Q53">F52-F51</f>
        <v>-24075.179999999993</v>
      </c>
      <c r="G53" s="30">
        <f t="shared" si="15"/>
        <v>-476.2484447476122</v>
      </c>
      <c r="H53" s="30">
        <f t="shared" si="15"/>
        <v>-3744.2981173260596</v>
      </c>
      <c r="I53" s="30">
        <f t="shared" si="15"/>
        <v>-3038.1366302864935</v>
      </c>
      <c r="J53" s="30">
        <f t="shared" si="15"/>
        <v>-1954.2608594815829</v>
      </c>
      <c r="K53" s="30">
        <f t="shared" si="15"/>
        <v>-3366.5838335607077</v>
      </c>
      <c r="L53" s="30">
        <f t="shared" si="15"/>
        <v>-1478.0124147339684</v>
      </c>
      <c r="M53" s="30">
        <f t="shared" si="15"/>
        <v>-1280.9440927694413</v>
      </c>
      <c r="N53" s="30">
        <f t="shared" si="15"/>
        <v>-98.53416098226467</v>
      </c>
      <c r="O53" s="30">
        <f t="shared" si="15"/>
        <v>-607.6273260572989</v>
      </c>
      <c r="P53" s="30">
        <f t="shared" si="15"/>
        <v>-3662.1863165075047</v>
      </c>
      <c r="Q53" s="30">
        <f t="shared" si="15"/>
        <v>-4368.347803547065</v>
      </c>
    </row>
    <row r="54" spans="1:17" ht="12.75">
      <c r="A54" s="10">
        <v>17</v>
      </c>
      <c r="B54" s="10" t="s">
        <v>24</v>
      </c>
      <c r="C54" s="10" t="s">
        <v>25</v>
      </c>
      <c r="D54" s="10">
        <v>19</v>
      </c>
      <c r="E54" s="27" t="s">
        <v>26</v>
      </c>
      <c r="F54" s="28">
        <v>145485.84</v>
      </c>
      <c r="G54" s="28">
        <f>F54*0.29/14.66</f>
        <v>2877.9599999999996</v>
      </c>
      <c r="H54" s="28">
        <f>F54*2.28/14.66</f>
        <v>22626.719999999998</v>
      </c>
      <c r="I54" s="28">
        <f>F54*1.85/14.66</f>
        <v>18359.4</v>
      </c>
      <c r="J54" s="28">
        <f>F54*1.19/14.66</f>
        <v>11809.559999999998</v>
      </c>
      <c r="K54" s="28">
        <f>F54*2.05/14.66</f>
        <v>20344.199999999997</v>
      </c>
      <c r="L54" s="28">
        <f>F54*0.9/14.66</f>
        <v>8931.6</v>
      </c>
      <c r="M54" s="28">
        <f>F54*0.78/14.66</f>
        <v>7740.719999999999</v>
      </c>
      <c r="N54" s="28">
        <f>F54*0.06/14.66</f>
        <v>595.4399999999999</v>
      </c>
      <c r="O54" s="28">
        <f>F54*0.37/14.66</f>
        <v>3671.8799999999997</v>
      </c>
      <c r="P54" s="28">
        <f>F54*2.23/14.66</f>
        <v>22130.519999999997</v>
      </c>
      <c r="Q54" s="28">
        <f>F54*2.66/14.66</f>
        <v>26397.84</v>
      </c>
    </row>
    <row r="55" spans="1:17" ht="12.75">
      <c r="A55" s="29"/>
      <c r="B55" s="29"/>
      <c r="C55" s="29"/>
      <c r="D55" s="29"/>
      <c r="E55" s="27" t="s">
        <v>27</v>
      </c>
      <c r="F55" s="28">
        <v>138533.31</v>
      </c>
      <c r="G55" s="28">
        <f>F55*0.29/14.66</f>
        <v>2740.4270054570256</v>
      </c>
      <c r="H55" s="28">
        <f>F55*2.28/14.66</f>
        <v>21545.42611186903</v>
      </c>
      <c r="I55" s="28">
        <f>F55*1.85/14.66</f>
        <v>17482.03434515689</v>
      </c>
      <c r="J55" s="28">
        <f>F55*1.19/14.66</f>
        <v>11245.200470668486</v>
      </c>
      <c r="K55" s="28">
        <f>F55*2.05/14.66</f>
        <v>19371.98400409277</v>
      </c>
      <c r="L55" s="28">
        <f>F55*0.9/14.66</f>
        <v>8504.77346521146</v>
      </c>
      <c r="M55" s="28">
        <f>F55*0.78/14.66</f>
        <v>7370.803669849933</v>
      </c>
      <c r="N55" s="28">
        <f>F55*0.06/14.66</f>
        <v>566.9848976807639</v>
      </c>
      <c r="O55" s="28">
        <f>F55*0.37/14.66</f>
        <v>3496.4068690313775</v>
      </c>
      <c r="P55" s="28">
        <f>F55*2.23/14.66</f>
        <v>21072.938697135058</v>
      </c>
      <c r="Q55" s="28">
        <f>F55*2.66/14.66</f>
        <v>25136.330463847204</v>
      </c>
    </row>
    <row r="56" spans="1:17" ht="22.5">
      <c r="A56" s="19"/>
      <c r="B56" s="19"/>
      <c r="C56" s="19"/>
      <c r="D56" s="19"/>
      <c r="E56" s="27" t="s">
        <v>28</v>
      </c>
      <c r="F56" s="30">
        <f aca="true" t="shared" si="16" ref="F56:Q56">F55-F54</f>
        <v>-6952.529999999999</v>
      </c>
      <c r="G56" s="30">
        <f t="shared" si="16"/>
        <v>-137.53299454297394</v>
      </c>
      <c r="H56" s="30">
        <f t="shared" si="16"/>
        <v>-1081.2938881309674</v>
      </c>
      <c r="I56" s="30">
        <f t="shared" si="16"/>
        <v>-877.36565484311</v>
      </c>
      <c r="J56" s="30">
        <f t="shared" si="16"/>
        <v>-564.359529331512</v>
      </c>
      <c r="K56" s="30">
        <f t="shared" si="16"/>
        <v>-972.2159959072269</v>
      </c>
      <c r="L56" s="30">
        <f t="shared" si="16"/>
        <v>-426.8265347885408</v>
      </c>
      <c r="M56" s="30">
        <f t="shared" si="16"/>
        <v>-369.91633015006664</v>
      </c>
      <c r="N56" s="30">
        <f t="shared" si="16"/>
        <v>-28.45510231923606</v>
      </c>
      <c r="O56" s="30">
        <f t="shared" si="16"/>
        <v>-175.47313096862217</v>
      </c>
      <c r="P56" s="30">
        <f t="shared" si="16"/>
        <v>-1057.581302864939</v>
      </c>
      <c r="Q56" s="30">
        <f t="shared" si="16"/>
        <v>-1261.5095361527965</v>
      </c>
    </row>
    <row r="57" spans="1:17" ht="12.75">
      <c r="A57" s="10">
        <v>18</v>
      </c>
      <c r="B57" s="10" t="s">
        <v>24</v>
      </c>
      <c r="C57" s="10" t="s">
        <v>25</v>
      </c>
      <c r="D57" s="10">
        <v>20</v>
      </c>
      <c r="E57" s="27" t="s">
        <v>26</v>
      </c>
      <c r="F57" s="28">
        <v>140367.81</v>
      </c>
      <c r="G57" s="28">
        <f>F57*0.29/14.66</f>
        <v>2776.716568894952</v>
      </c>
      <c r="H57" s="28">
        <f>F57*2.28/14.66</f>
        <v>21830.73716234652</v>
      </c>
      <c r="I57" s="28">
        <f>F57*1.85/14.66</f>
        <v>17713.53673260573</v>
      </c>
      <c r="J57" s="28">
        <f>F57*1.19/14.66</f>
        <v>11394.11281718963</v>
      </c>
      <c r="K57" s="28">
        <f>F57*2.05/14.66</f>
        <v>19628.513676671213</v>
      </c>
      <c r="L57" s="28">
        <f>F57*0.9/14.66</f>
        <v>8617.396248294679</v>
      </c>
      <c r="M57" s="28">
        <f>F57*0.78/14.66</f>
        <v>7468.410081855389</v>
      </c>
      <c r="N57" s="28">
        <f>F57*0.06/14.66</f>
        <v>574.4930832196452</v>
      </c>
      <c r="O57" s="28">
        <f>F57*0.37/14.66</f>
        <v>3542.7073465211456</v>
      </c>
      <c r="P57" s="28">
        <f>F57*2.23/14.66</f>
        <v>21351.99292633015</v>
      </c>
      <c r="Q57" s="28">
        <f>F57*2.66/14.66</f>
        <v>25469.193356070944</v>
      </c>
    </row>
    <row r="58" spans="1:17" ht="12.75">
      <c r="A58" s="29"/>
      <c r="B58" s="29"/>
      <c r="C58" s="29"/>
      <c r="D58" s="29"/>
      <c r="E58" s="27" t="s">
        <v>27</v>
      </c>
      <c r="F58" s="28">
        <v>107509.17</v>
      </c>
      <c r="G58" s="28">
        <f>F58*0.29/14.66</f>
        <v>2126.7161869031374</v>
      </c>
      <c r="H58" s="28">
        <f>F58*2.28/14.66</f>
        <v>16720.38933151432</v>
      </c>
      <c r="I58" s="28">
        <f>F58*1.85/14.66</f>
        <v>13566.982571623465</v>
      </c>
      <c r="J58" s="28">
        <f>F58*1.19/14.66</f>
        <v>8726.869870395634</v>
      </c>
      <c r="K58" s="28">
        <f>F58*2.05/14.66</f>
        <v>15033.683390177352</v>
      </c>
      <c r="L58" s="28">
        <f>F58*0.9/14.66</f>
        <v>6600.153683492496</v>
      </c>
      <c r="M58" s="28">
        <f>F58*0.78/14.66</f>
        <v>5720.133192360164</v>
      </c>
      <c r="N58" s="28">
        <f>F58*0.06/14.66</f>
        <v>440.0102455661664</v>
      </c>
      <c r="O58" s="28">
        <f>F58*0.37/14.66</f>
        <v>2713.396514324693</v>
      </c>
      <c r="P58" s="28">
        <f>F58*2.23/14.66</f>
        <v>16353.714126875853</v>
      </c>
      <c r="Q58" s="28">
        <f>F58*2.66/14.66</f>
        <v>19507.120886766712</v>
      </c>
    </row>
    <row r="59" spans="1:17" ht="22.5">
      <c r="A59" s="19"/>
      <c r="B59" s="19"/>
      <c r="C59" s="19"/>
      <c r="D59" s="19"/>
      <c r="E59" s="27" t="s">
        <v>28</v>
      </c>
      <c r="F59" s="30">
        <f aca="true" t="shared" si="17" ref="F59:Q59">F58-F57</f>
        <v>-32858.64</v>
      </c>
      <c r="G59" s="30">
        <f t="shared" si="17"/>
        <v>-650.0003819918147</v>
      </c>
      <c r="H59" s="30">
        <f t="shared" si="17"/>
        <v>-5110.347830832197</v>
      </c>
      <c r="I59" s="30">
        <f t="shared" si="17"/>
        <v>-4146.554160982267</v>
      </c>
      <c r="J59" s="30">
        <f t="shared" si="17"/>
        <v>-2667.2429467939965</v>
      </c>
      <c r="K59" s="30">
        <f t="shared" si="17"/>
        <v>-4594.830286493861</v>
      </c>
      <c r="L59" s="30">
        <f t="shared" si="17"/>
        <v>-2017.2425648021826</v>
      </c>
      <c r="M59" s="30">
        <f t="shared" si="17"/>
        <v>-1748.276889495225</v>
      </c>
      <c r="N59" s="30">
        <f t="shared" si="17"/>
        <v>-134.48283765347878</v>
      </c>
      <c r="O59" s="30">
        <f t="shared" si="17"/>
        <v>-829.3108321964528</v>
      </c>
      <c r="P59" s="30">
        <f t="shared" si="17"/>
        <v>-4998.278799454296</v>
      </c>
      <c r="Q59" s="30">
        <f t="shared" si="17"/>
        <v>-5962.072469304232</v>
      </c>
    </row>
    <row r="60" spans="1:17" ht="12.75">
      <c r="A60" s="10">
        <v>19</v>
      </c>
      <c r="B60" s="10" t="s">
        <v>24</v>
      </c>
      <c r="C60" s="10" t="s">
        <v>25</v>
      </c>
      <c r="D60" s="10">
        <v>21</v>
      </c>
      <c r="E60" s="27" t="s">
        <v>26</v>
      </c>
      <c r="F60" s="28">
        <f>12600+79516.18</f>
        <v>92116.18</v>
      </c>
      <c r="G60" s="28">
        <f>F60*0.29/14.66</f>
        <v>1822.2163847203271</v>
      </c>
      <c r="H60" s="28">
        <f>F60*2.28/14.66</f>
        <v>14326.39088676671</v>
      </c>
      <c r="I60" s="28">
        <f>F60*1.85/14.66</f>
        <v>11624.48383356071</v>
      </c>
      <c r="J60" s="28">
        <f>F60*1.19/14.66</f>
        <v>7477.3706821282385</v>
      </c>
      <c r="K60" s="28">
        <f>F60*2.05/14.66</f>
        <v>12881.184788540244</v>
      </c>
      <c r="L60" s="28">
        <f>F60*0.9/14.66</f>
        <v>5655.154297407912</v>
      </c>
      <c r="M60" s="28">
        <f>F60*0.78/14.66</f>
        <v>4901.133724420191</v>
      </c>
      <c r="N60" s="28">
        <f>F60*0.06/14.66</f>
        <v>377.0102864938608</v>
      </c>
      <c r="O60" s="28">
        <f>F60*0.37/14.66</f>
        <v>2324.8967667121415</v>
      </c>
      <c r="P60" s="28">
        <f>F60*2.23/14.66</f>
        <v>14012.215648021827</v>
      </c>
      <c r="Q60" s="28">
        <f>F60*2.66/14.66</f>
        <v>16714.12270122783</v>
      </c>
    </row>
    <row r="61" spans="1:17" ht="12.75">
      <c r="A61" s="29"/>
      <c r="B61" s="29"/>
      <c r="C61" s="29"/>
      <c r="D61" s="29"/>
      <c r="E61" s="27" t="s">
        <v>27</v>
      </c>
      <c r="F61" s="28">
        <f>12600+15714.06</f>
        <v>28314.059999999998</v>
      </c>
      <c r="G61" s="28">
        <f>F61*0.29/14.66</f>
        <v>560.1007776261936</v>
      </c>
      <c r="H61" s="28">
        <f>F61*2.28/14.66</f>
        <v>4403.550941336971</v>
      </c>
      <c r="I61" s="28">
        <f>F61*1.85/14.66</f>
        <v>3573.056684856753</v>
      </c>
      <c r="J61" s="28">
        <f>F61*1.19/14.66</f>
        <v>2298.3445702592085</v>
      </c>
      <c r="K61" s="28">
        <f>F61*2.05/14.66</f>
        <v>3959.3330832196443</v>
      </c>
      <c r="L61" s="28">
        <f>F61*0.9/14.66</f>
        <v>1738.243792633015</v>
      </c>
      <c r="M61" s="28">
        <f>F61*0.78/14.66</f>
        <v>1506.4779536152796</v>
      </c>
      <c r="N61" s="28">
        <f>F61*0.06/14.66</f>
        <v>115.88291950886764</v>
      </c>
      <c r="O61" s="28">
        <f>F61*0.37/14.66</f>
        <v>714.6113369713506</v>
      </c>
      <c r="P61" s="28">
        <f>F61*2.23/14.66</f>
        <v>4306.981841746248</v>
      </c>
      <c r="Q61" s="28">
        <f>F61*2.66/14.66</f>
        <v>5137.476098226467</v>
      </c>
    </row>
    <row r="62" spans="1:17" ht="22.5">
      <c r="A62" s="19"/>
      <c r="B62" s="19"/>
      <c r="C62" s="19"/>
      <c r="D62" s="19"/>
      <c r="E62" s="27" t="s">
        <v>28</v>
      </c>
      <c r="F62" s="30">
        <f aca="true" t="shared" si="18" ref="F62:Q62">F61-F60</f>
        <v>-63802.119999999995</v>
      </c>
      <c r="G62" s="30">
        <f t="shared" si="18"/>
        <v>-1262.1156070941336</v>
      </c>
      <c r="H62" s="30">
        <f t="shared" si="18"/>
        <v>-9922.83994542974</v>
      </c>
      <c r="I62" s="30">
        <f t="shared" si="18"/>
        <v>-8051.427148703957</v>
      </c>
      <c r="J62" s="30">
        <f t="shared" si="18"/>
        <v>-5179.0261118690305</v>
      </c>
      <c r="K62" s="30">
        <f t="shared" si="18"/>
        <v>-8921.8517053206</v>
      </c>
      <c r="L62" s="30">
        <f t="shared" si="18"/>
        <v>-3916.910504774897</v>
      </c>
      <c r="M62" s="30">
        <f t="shared" si="18"/>
        <v>-3394.6557708049118</v>
      </c>
      <c r="N62" s="30">
        <f t="shared" si="18"/>
        <v>-261.12736698499316</v>
      </c>
      <c r="O62" s="30">
        <f t="shared" si="18"/>
        <v>-1610.2854297407907</v>
      </c>
      <c r="P62" s="30">
        <f t="shared" si="18"/>
        <v>-9705.233806275579</v>
      </c>
      <c r="Q62" s="30">
        <f t="shared" si="18"/>
        <v>-11576.646603001362</v>
      </c>
    </row>
    <row r="63" spans="2:17" ht="12.75">
      <c r="B63" s="32"/>
      <c r="C63" s="32"/>
      <c r="D63" s="33"/>
      <c r="E63" s="32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2:17" ht="12.75">
      <c r="B64" s="32"/>
      <c r="C64" s="32"/>
      <c r="D64" s="33"/>
      <c r="E64" s="32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2:17" ht="12.75">
      <c r="B65" s="32"/>
      <c r="C65" s="32"/>
      <c r="D65" s="33"/>
      <c r="E65" s="32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2:17" ht="12.75">
      <c r="B66" s="32"/>
      <c r="C66" s="32"/>
      <c r="D66" s="33"/>
      <c r="E66" s="32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2:17" ht="12.75">
      <c r="B67" s="32"/>
      <c r="C67" s="32"/>
      <c r="D67" s="33"/>
      <c r="E67" s="32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2:17" ht="12.75">
      <c r="B68" s="32"/>
      <c r="C68" s="32"/>
      <c r="D68" s="33"/>
      <c r="E68" s="32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2:17" ht="12.75">
      <c r="B69" s="32"/>
      <c r="C69" s="32"/>
      <c r="D69" s="33"/>
      <c r="E69" s="32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</row>
    <row r="70" spans="2:17" ht="12.75">
      <c r="B70" s="32"/>
      <c r="C70" s="32"/>
      <c r="D70" s="33"/>
      <c r="E70" s="32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2:17" ht="12.75">
      <c r="B71" s="32"/>
      <c r="C71" s="32"/>
      <c r="D71" s="33"/>
      <c r="E71" s="32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2:17" ht="12.75">
      <c r="B72" s="32"/>
      <c r="C72" s="32"/>
      <c r="D72" s="33"/>
      <c r="E72" s="32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2:17" ht="12.75">
      <c r="B73" s="32"/>
      <c r="C73" s="32"/>
      <c r="D73" s="33"/>
      <c r="E73" s="32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</row>
    <row r="74" spans="2:17" ht="12.75">
      <c r="B74" s="32"/>
      <c r="C74" s="32"/>
      <c r="D74" s="33"/>
      <c r="E74" s="32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2:17" ht="12.75">
      <c r="B75" s="32"/>
      <c r="C75" s="32"/>
      <c r="D75" s="33"/>
      <c r="E75" s="32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</row>
    <row r="76" spans="2:17" ht="12.75">
      <c r="B76" s="32"/>
      <c r="C76" s="32"/>
      <c r="D76" s="33"/>
      <c r="E76" s="32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</row>
    <row r="77" spans="2:17" ht="12.75">
      <c r="B77" s="32"/>
      <c r="C77" s="32"/>
      <c r="D77" s="33"/>
      <c r="E77" s="32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</row>
    <row r="78" spans="2:17" ht="12.75">
      <c r="B78" s="32"/>
      <c r="C78" s="32"/>
      <c r="D78" s="33"/>
      <c r="E78" s="32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2:17" ht="12.75">
      <c r="B79" s="32"/>
      <c r="C79" s="32"/>
      <c r="D79" s="33"/>
      <c r="E79" s="32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</row>
    <row r="80" spans="6:17" ht="12.75"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6:17" ht="12.75"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</row>
    <row r="82" spans="6:17" ht="12.75"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</row>
    <row r="83" spans="6:17" ht="12.75"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</row>
    <row r="84" spans="6:17" ht="12.75"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</row>
    <row r="85" spans="6:17" ht="12.75"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</row>
    <row r="86" spans="6:17" ht="12.75"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</row>
    <row r="87" spans="6:17" ht="12.75"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</row>
    <row r="88" spans="6:17" ht="12.75"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</row>
    <row r="89" spans="6:17" ht="12.75"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</row>
    <row r="90" spans="6:17" ht="12.75"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</row>
    <row r="91" spans="6:17" ht="12.75"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</row>
    <row r="92" spans="6:17" ht="12.75"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</row>
    <row r="93" spans="6:17" ht="12.75"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</row>
    <row r="94" spans="6:17" ht="12.75"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</row>
    <row r="95" spans="6:17" ht="12.75"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</row>
    <row r="96" spans="6:17" ht="12.75"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</row>
    <row r="97" spans="6:17" ht="12.75"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</row>
    <row r="98" spans="6:17" ht="12.75"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</row>
    <row r="99" spans="6:17" ht="12.75"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</row>
    <row r="100" spans="6:17" ht="12.75"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</row>
  </sheetData>
  <mergeCells count="83">
    <mergeCell ref="A60:A62"/>
    <mergeCell ref="B60:B62"/>
    <mergeCell ref="C60:C62"/>
    <mergeCell ref="D60:D62"/>
    <mergeCell ref="A57:A59"/>
    <mergeCell ref="B57:B59"/>
    <mergeCell ref="C57:C59"/>
    <mergeCell ref="D57:D59"/>
    <mergeCell ref="A54:A56"/>
    <mergeCell ref="B54:B56"/>
    <mergeCell ref="C54:C56"/>
    <mergeCell ref="D54:D56"/>
    <mergeCell ref="A51:A53"/>
    <mergeCell ref="B51:B53"/>
    <mergeCell ref="C51:C53"/>
    <mergeCell ref="D51:D53"/>
    <mergeCell ref="A48:A50"/>
    <mergeCell ref="B48:B50"/>
    <mergeCell ref="C48:C50"/>
    <mergeCell ref="D48:D50"/>
    <mergeCell ref="A45:A47"/>
    <mergeCell ref="B45:B47"/>
    <mergeCell ref="C45:C47"/>
    <mergeCell ref="D45:D47"/>
    <mergeCell ref="A42:A44"/>
    <mergeCell ref="B42:B44"/>
    <mergeCell ref="C42:C44"/>
    <mergeCell ref="D42:D44"/>
    <mergeCell ref="A39:A41"/>
    <mergeCell ref="B39:B41"/>
    <mergeCell ref="C39:C41"/>
    <mergeCell ref="D39:D41"/>
    <mergeCell ref="A36:A38"/>
    <mergeCell ref="B36:B38"/>
    <mergeCell ref="C36:C38"/>
    <mergeCell ref="D36:D38"/>
    <mergeCell ref="A33:A35"/>
    <mergeCell ref="B33:B35"/>
    <mergeCell ref="C33:C35"/>
    <mergeCell ref="D33:D35"/>
    <mergeCell ref="A30:A32"/>
    <mergeCell ref="B30:B32"/>
    <mergeCell ref="C30:C32"/>
    <mergeCell ref="D30:D32"/>
    <mergeCell ref="A27:A29"/>
    <mergeCell ref="B27:B29"/>
    <mergeCell ref="C27:C29"/>
    <mergeCell ref="D27:D29"/>
    <mergeCell ref="A24:A26"/>
    <mergeCell ref="B24:B26"/>
    <mergeCell ref="C24:C26"/>
    <mergeCell ref="D24:D26"/>
    <mergeCell ref="A21:A23"/>
    <mergeCell ref="B21:B23"/>
    <mergeCell ref="C21:C23"/>
    <mergeCell ref="D21:D23"/>
    <mergeCell ref="A18:A20"/>
    <mergeCell ref="B18:B20"/>
    <mergeCell ref="C18:C20"/>
    <mergeCell ref="D18:D20"/>
    <mergeCell ref="A15:A17"/>
    <mergeCell ref="B15:B17"/>
    <mergeCell ref="C15:C17"/>
    <mergeCell ref="D15:D17"/>
    <mergeCell ref="A12:A14"/>
    <mergeCell ref="B12:B14"/>
    <mergeCell ref="C12:C14"/>
    <mergeCell ref="D12:D14"/>
    <mergeCell ref="A9:A11"/>
    <mergeCell ref="B9:B11"/>
    <mergeCell ref="C9:C11"/>
    <mergeCell ref="D9:D11"/>
    <mergeCell ref="A5:F5"/>
    <mergeCell ref="A6:A8"/>
    <mergeCell ref="B6:B8"/>
    <mergeCell ref="C6:C8"/>
    <mergeCell ref="D6:D8"/>
    <mergeCell ref="A1:Q1"/>
    <mergeCell ref="A3:A4"/>
    <mergeCell ref="B3:D4"/>
    <mergeCell ref="E3:E4"/>
    <mergeCell ref="F3:F4"/>
    <mergeCell ref="G3:Q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2015-04-08T05:07:45Z</dcterms:created>
  <dcterms:modified xsi:type="dcterms:W3CDTF">2015-04-08T05:08:46Z</dcterms:modified>
  <cp:category/>
  <cp:version/>
  <cp:contentType/>
  <cp:contentStatus/>
</cp:coreProperties>
</file>